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mc:AlternateContent xmlns:mc="http://schemas.openxmlformats.org/markup-compatibility/2006">
    <mc:Choice Requires="x15">
      <x15ac:absPath xmlns:x15ac="http://schemas.microsoft.com/office/spreadsheetml/2010/11/ac" url="C:\Users\SP\Downloads\"/>
    </mc:Choice>
  </mc:AlternateContent>
  <xr:revisionPtr revIDLastSave="0" documentId="13_ncr:1_{5D28A730-1585-4E41-81CB-4E300F37340B}" xr6:coauthVersionLast="47" xr6:coauthVersionMax="47" xr10:uidLastSave="{00000000-0000-0000-0000-000000000000}"/>
  <bookViews>
    <workbookView xWindow="0" yWindow="555" windowWidth="21030" windowHeight="15000" xr2:uid="{00000000-000D-0000-FFFF-FFFF00000000}"/>
  </bookViews>
  <sheets>
    <sheet name="Sheet1" sheetId="1" r:id="rId1"/>
  </sheets>
  <definedNames>
    <definedName name="_xlnm.Print_Area" localSheetId="0">Sheet1!$A$1:$W$77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30" i="1" l="1"/>
  <c r="R29" i="1"/>
  <c r="R33" i="1"/>
  <c r="AE45" i="1" s="1"/>
  <c r="AA45" i="1" s="1"/>
  <c r="R31" i="1"/>
  <c r="S31" i="1"/>
  <c r="R32" i="1"/>
  <c r="AE44" i="1" s="1"/>
  <c r="AA44" i="1" s="1"/>
  <c r="G32" i="1"/>
  <c r="F33" i="1"/>
  <c r="G33" i="1"/>
  <c r="AA14" i="1"/>
  <c r="AE14" i="1"/>
  <c r="G49" i="1"/>
  <c r="G48" i="1"/>
  <c r="G47" i="1"/>
  <c r="S28" i="1"/>
  <c r="S27" i="1"/>
  <c r="G24" i="1"/>
  <c r="G23" i="1"/>
  <c r="G22" i="1"/>
  <c r="G21" i="1"/>
  <c r="G20" i="1"/>
  <c r="G19" i="1"/>
  <c r="G18" i="1"/>
  <c r="G17" i="1"/>
  <c r="G16" i="1"/>
  <c r="G26" i="1"/>
  <c r="G27" i="1"/>
  <c r="G31" i="1"/>
  <c r="F32" i="1"/>
  <c r="AE21" i="1" s="1"/>
  <c r="AA21" i="1" s="1"/>
  <c r="F53" i="1"/>
  <c r="AE63" i="1"/>
  <c r="AA63" i="1"/>
  <c r="R38" i="1"/>
  <c r="AE50" i="1"/>
  <c r="AA50" i="1"/>
  <c r="R37" i="1"/>
  <c r="AE49" i="1"/>
  <c r="AA49" i="1"/>
  <c r="AE41" i="1"/>
  <c r="AA41" i="1" s="1"/>
  <c r="R16" i="1"/>
  <c r="AE28" i="1"/>
  <c r="AA28" i="1"/>
  <c r="F27" i="1"/>
  <c r="AE16" i="1" s="1"/>
  <c r="AA16" i="1" s="1"/>
  <c r="F31" i="1"/>
  <c r="AE20" i="1" s="1"/>
  <c r="AA20" i="1" s="1"/>
  <c r="F28" i="1"/>
  <c r="AE17" i="1" s="1"/>
  <c r="AA17" i="1" s="1"/>
  <c r="F29" i="1"/>
  <c r="AE18" i="1"/>
  <c r="AA18" i="1"/>
  <c r="F30" i="1"/>
  <c r="AE19" i="1" s="1"/>
  <c r="AA19" i="1" s="1"/>
  <c r="F26" i="1"/>
  <c r="AE15" i="1" s="1"/>
  <c r="AA15" i="1" s="1"/>
  <c r="AE43" i="1"/>
  <c r="AA43" i="1" s="1"/>
  <c r="AE42" i="1"/>
  <c r="AA42" i="1" s="1"/>
  <c r="R28" i="1"/>
  <c r="AE40" i="1"/>
  <c r="AA40" i="1" s="1"/>
  <c r="R27" i="1"/>
  <c r="AE39" i="1" s="1"/>
  <c r="AA39" i="1" s="1"/>
  <c r="R26" i="1"/>
  <c r="AE38" i="1"/>
  <c r="AA38" i="1"/>
  <c r="R25" i="1"/>
  <c r="AE37" i="1"/>
  <c r="R24" i="1"/>
  <c r="AE36" i="1"/>
  <c r="AA36" i="1" s="1"/>
  <c r="R23" i="1"/>
  <c r="AE35" i="1"/>
  <c r="AA35" i="1"/>
  <c r="R22" i="1"/>
  <c r="AE34" i="1"/>
  <c r="AA34" i="1"/>
  <c r="R21" i="1"/>
  <c r="AE33" i="1"/>
  <c r="AA33" i="1"/>
  <c r="R19" i="1"/>
  <c r="AE31" i="1"/>
  <c r="AA31" i="1" s="1"/>
  <c r="R17" i="1"/>
  <c r="AE29" i="1"/>
  <c r="AA29" i="1"/>
  <c r="AE85" i="1"/>
  <c r="R18" i="1"/>
  <c r="AE30" i="1"/>
  <c r="AA30" i="1"/>
  <c r="F52" i="1"/>
  <c r="AE62" i="1" s="1"/>
  <c r="AA62" i="1" s="1"/>
  <c r="F51" i="1"/>
  <c r="AE61" i="1" s="1"/>
  <c r="AA61" i="1" s="1"/>
  <c r="F49" i="1"/>
  <c r="AE59" i="1"/>
  <c r="AA59" i="1" s="1"/>
  <c r="F48" i="1"/>
  <c r="AE58" i="1" s="1"/>
  <c r="AA58" i="1" s="1"/>
  <c r="F47" i="1"/>
  <c r="AE57" i="1" s="1"/>
  <c r="AA57" i="1" s="1"/>
  <c r="F38" i="1"/>
  <c r="AE27" i="1"/>
  <c r="F24" i="1"/>
  <c r="AE13" i="1"/>
  <c r="AA13" i="1"/>
  <c r="F23" i="1"/>
  <c r="AE12" i="1" s="1"/>
  <c r="AA12" i="1" s="1"/>
  <c r="F22" i="1"/>
  <c r="AE11" i="1"/>
  <c r="AA11" i="1" s="1"/>
  <c r="F21" i="1"/>
  <c r="AE10" i="1"/>
  <c r="AA10" i="1"/>
  <c r="F20" i="1"/>
  <c r="AE9" i="1"/>
  <c r="AA9" i="1"/>
  <c r="F19" i="1"/>
  <c r="AE8" i="1" s="1"/>
  <c r="AA8" i="1" s="1"/>
  <c r="F18" i="1"/>
  <c r="AE7" i="1"/>
  <c r="AA7" i="1"/>
  <c r="F17" i="1"/>
  <c r="AE6" i="1"/>
  <c r="AA6" i="1"/>
  <c r="F16" i="1"/>
  <c r="AE5" i="1"/>
  <c r="AA5" i="1" s="1"/>
  <c r="N50" i="1"/>
  <c r="N51" i="1"/>
  <c r="N52" i="1"/>
  <c r="N53" i="1"/>
  <c r="N54" i="1"/>
  <c r="N49" i="1"/>
  <c r="S50" i="1"/>
  <c r="S51" i="1"/>
  <c r="S52" i="1"/>
  <c r="S53" i="1"/>
  <c r="S54" i="1"/>
  <c r="S49" i="1"/>
  <c r="F50" i="1"/>
  <c r="AE60" i="1"/>
  <c r="AA60" i="1"/>
  <c r="F54" i="1"/>
  <c r="AE65" i="1"/>
  <c r="AA65" i="1"/>
  <c r="F55" i="1"/>
  <c r="AE66" i="1"/>
  <c r="AA66" i="1"/>
  <c r="F56" i="1"/>
  <c r="AE67" i="1"/>
  <c r="AA67" i="1" s="1"/>
  <c r="AE22" i="1"/>
  <c r="F34" i="1"/>
  <c r="AE23" i="1"/>
  <c r="F35" i="1"/>
  <c r="AE24" i="1"/>
  <c r="F36" i="1"/>
  <c r="AE25" i="1"/>
  <c r="F37" i="1"/>
  <c r="AE26" i="1"/>
  <c r="R36" i="1"/>
  <c r="AE48" i="1"/>
  <c r="AA48" i="1" s="1"/>
  <c r="R35" i="1"/>
  <c r="AE47" i="1"/>
  <c r="AA47" i="1"/>
  <c r="R34" i="1"/>
  <c r="AE46" i="1"/>
  <c r="AA46" i="1"/>
  <c r="R20" i="1"/>
  <c r="AE32" i="1"/>
  <c r="AI48" i="1"/>
  <c r="AI47" i="1"/>
  <c r="AI46" i="1"/>
  <c r="AI45" i="1"/>
  <c r="AI44" i="1"/>
  <c r="AI43" i="1"/>
  <c r="AI42" i="1"/>
  <c r="AI41" i="1"/>
  <c r="AI40" i="1"/>
  <c r="AI39" i="1"/>
  <c r="AI38" i="1"/>
  <c r="AI37" i="1"/>
  <c r="AI36" i="1"/>
  <c r="AI35" i="1"/>
  <c r="AI34" i="1"/>
  <c r="AI33" i="1"/>
  <c r="AI32" i="1"/>
  <c r="AI31" i="1"/>
  <c r="AI30" i="1"/>
  <c r="AI29" i="1"/>
  <c r="AI28" i="1"/>
  <c r="AI27" i="1"/>
  <c r="AI26" i="1"/>
  <c r="AI25" i="1"/>
  <c r="AI24" i="1"/>
  <c r="AI23" i="1"/>
  <c r="AI22" i="1"/>
  <c r="AI21" i="1"/>
  <c r="AI20" i="1"/>
  <c r="AI19" i="1"/>
  <c r="AI18" i="1"/>
  <c r="AI17" i="1"/>
  <c r="AI16" i="1"/>
  <c r="AI15" i="1"/>
  <c r="AI14" i="1"/>
  <c r="AI13" i="1"/>
  <c r="AI12" i="1"/>
  <c r="AI11" i="1"/>
  <c r="AI10" i="1"/>
  <c r="AI9" i="1"/>
  <c r="AI8" i="1"/>
  <c r="AI7" i="1"/>
  <c r="AI6" i="1"/>
  <c r="AI5" i="1"/>
  <c r="I3" i="1"/>
  <c r="S39" i="1" l="1"/>
  <c r="S47" i="1" s="1"/>
  <c r="G39" i="1"/>
  <c r="S46" i="1" s="1"/>
  <c r="AB88" i="1"/>
  <c r="AC88" i="1" s="1"/>
  <c r="G57" i="1"/>
  <c r="AC91" i="1" l="1"/>
  <c r="Q56" i="1" s="1"/>
  <c r="S48" i="1"/>
  <c r="S57" i="1" s="1"/>
  <c r="AA85" i="1"/>
  <c r="AE88" i="1" s="1"/>
  <c r="AF88" i="1" s="1"/>
  <c r="AF91" i="1" s="1"/>
  <c r="Q55" i="1" l="1"/>
  <c r="AA91" i="1"/>
  <c r="S55" i="1" s="1"/>
</calcChain>
</file>

<file path=xl/sharedStrings.xml><?xml version="1.0" encoding="utf-8"?>
<sst xmlns="http://schemas.openxmlformats.org/spreadsheetml/2006/main" count="187" uniqueCount="142">
  <si>
    <t>内容</t>
    <rPh sb="0" eb="2">
      <t>ナイヨウ</t>
    </rPh>
    <phoneticPr fontId="2"/>
  </si>
  <si>
    <t>金額</t>
    <rPh sb="0" eb="2">
      <t>キンガク</t>
    </rPh>
    <phoneticPr fontId="2"/>
  </si>
  <si>
    <t>数量</t>
    <rPh sb="0" eb="2">
      <t>スウリョウ</t>
    </rPh>
    <phoneticPr fontId="2"/>
  </si>
  <si>
    <t>品名</t>
    <rPh sb="0" eb="2">
      <t>ヒンメイ</t>
    </rPh>
    <phoneticPr fontId="2"/>
  </si>
  <si>
    <t>単価</t>
    <rPh sb="0" eb="2">
      <t>タンカ</t>
    </rPh>
    <phoneticPr fontId="2"/>
  </si>
  <si>
    <t>合計</t>
    <rPh sb="0" eb="2">
      <t>ゴウケイ</t>
    </rPh>
    <phoneticPr fontId="2"/>
  </si>
  <si>
    <t>サービス</t>
    <phoneticPr fontId="2"/>
  </si>
  <si>
    <t>備考</t>
    <rPh sb="0" eb="2">
      <t>ビコウ</t>
    </rPh>
    <phoneticPr fontId="2"/>
  </si>
  <si>
    <t>税設定</t>
    <rPh sb="0" eb="1">
      <t>ゼイ</t>
    </rPh>
    <rPh sb="1" eb="3">
      <t>セッテイ</t>
    </rPh>
    <phoneticPr fontId="2"/>
  </si>
  <si>
    <t>課税対象額</t>
    <rPh sb="0" eb="2">
      <t>カゼイ</t>
    </rPh>
    <rPh sb="2" eb="4">
      <t>タイショウ</t>
    </rPh>
    <rPh sb="4" eb="5">
      <t>ガク</t>
    </rPh>
    <phoneticPr fontId="2"/>
  </si>
  <si>
    <t>御葬儀　明細書</t>
    <rPh sb="0" eb="3">
      <t>ゴソウギ</t>
    </rPh>
    <rPh sb="4" eb="6">
      <t>メイサイ</t>
    </rPh>
    <rPh sb="6" eb="7">
      <t>ショ</t>
    </rPh>
    <phoneticPr fontId="2"/>
  </si>
  <si>
    <t>生花</t>
    <rPh sb="0" eb="2">
      <t>セイカ</t>
    </rPh>
    <phoneticPr fontId="1"/>
  </si>
  <si>
    <t>総合計</t>
    <rPh sb="0" eb="1">
      <t>ソウ</t>
    </rPh>
    <rPh sb="1" eb="3">
      <t>ゴウケイ</t>
    </rPh>
    <phoneticPr fontId="1"/>
  </si>
  <si>
    <t>合計消費税</t>
    <rPh sb="0" eb="2">
      <t>ゴウケイ</t>
    </rPh>
    <rPh sb="2" eb="5">
      <t>ショウヒゼイ</t>
    </rPh>
    <phoneticPr fontId="1"/>
  </si>
  <si>
    <t>10％消費税</t>
    <rPh sb="3" eb="6">
      <t>ショウヒゼイ</t>
    </rPh>
    <phoneticPr fontId="1"/>
  </si>
  <si>
    <t>8％消費税</t>
    <rPh sb="2" eb="5">
      <t>ショウヒゼイ</t>
    </rPh>
    <phoneticPr fontId="1"/>
  </si>
  <si>
    <t>1行目</t>
    <rPh sb="1" eb="3">
      <t>ギョウメ</t>
    </rPh>
    <phoneticPr fontId="1"/>
  </si>
  <si>
    <t>2行目</t>
    <rPh sb="1" eb="3">
      <t>ギョウメ</t>
    </rPh>
    <phoneticPr fontId="1"/>
  </si>
  <si>
    <t>3行目</t>
    <rPh sb="1" eb="3">
      <t>ギョウメ</t>
    </rPh>
    <phoneticPr fontId="1"/>
  </si>
  <si>
    <t xml:space="preserve"> ◎印は軽減税率８％対象商品です。</t>
    <rPh sb="2" eb="3">
      <t>シルシ</t>
    </rPh>
    <phoneticPr fontId="1"/>
  </si>
  <si>
    <t>（内訳）</t>
    <rPh sb="1" eb="3">
      <t>ウチワケ</t>
    </rPh>
    <phoneticPr fontId="1"/>
  </si>
  <si>
    <t>◎のついた項目</t>
    <rPh sb="5" eb="7">
      <t>コウモク</t>
    </rPh>
    <phoneticPr fontId="1"/>
  </si>
  <si>
    <t>◎*</t>
    <phoneticPr fontId="1"/>
  </si>
  <si>
    <t>単純合計金額</t>
    <rPh sb="0" eb="2">
      <t>タンジュン</t>
    </rPh>
    <rPh sb="2" eb="4">
      <t>ゴウケイ</t>
    </rPh>
    <rPh sb="4" eb="6">
      <t>キンガク</t>
    </rPh>
    <phoneticPr fontId="1"/>
  </si>
  <si>
    <t>御葬儀代金　（税込）</t>
    <rPh sb="0" eb="3">
      <t>ゴソウギ</t>
    </rPh>
    <rPh sb="3" eb="5">
      <t>ダイキン</t>
    </rPh>
    <rPh sb="7" eb="9">
      <t>ゼイコミ</t>
    </rPh>
    <phoneticPr fontId="1"/>
  </si>
  <si>
    <t>内消費税</t>
    <rPh sb="0" eb="1">
      <t>ウチ</t>
    </rPh>
    <rPh sb="1" eb="4">
      <t>ショウヒゼイ</t>
    </rPh>
    <phoneticPr fontId="1"/>
  </si>
  <si>
    <t>数量</t>
    <rPh sb="0" eb="2">
      <t>スウリョウ</t>
    </rPh>
    <phoneticPr fontId="1"/>
  </si>
  <si>
    <t>値引き分合計</t>
    <rPh sb="0" eb="2">
      <t>ネビ</t>
    </rPh>
    <rPh sb="3" eb="4">
      <t>ブン</t>
    </rPh>
    <rPh sb="4" eb="6">
      <t>ゴウケイ</t>
    </rPh>
    <phoneticPr fontId="1"/>
  </si>
  <si>
    <t>8%合計金額</t>
    <rPh sb="2" eb="4">
      <t>ゴウケイ</t>
    </rPh>
    <rPh sb="4" eb="6">
      <t>キンガク</t>
    </rPh>
    <phoneticPr fontId="1"/>
  </si>
  <si>
    <t>8%税分</t>
    <rPh sb="2" eb="3">
      <t>ゼイ</t>
    </rPh>
    <rPh sb="3" eb="4">
      <t>ブン</t>
    </rPh>
    <phoneticPr fontId="1"/>
  </si>
  <si>
    <t>10％合計（合計-8%分）</t>
    <rPh sb="3" eb="5">
      <t>ゴウケイ</t>
    </rPh>
    <rPh sb="6" eb="8">
      <t>ゴウケイ</t>
    </rPh>
    <rPh sb="11" eb="12">
      <t>ブン</t>
    </rPh>
    <phoneticPr fontId="1"/>
  </si>
  <si>
    <t>10%税分</t>
    <rPh sb="3" eb="4">
      <t>ゼイ</t>
    </rPh>
    <rPh sb="4" eb="5">
      <t>ブン</t>
    </rPh>
    <phoneticPr fontId="1"/>
  </si>
  <si>
    <t>8%税抜き金額</t>
    <rPh sb="2" eb="3">
      <t>ゼイ</t>
    </rPh>
    <rPh sb="3" eb="4">
      <t>ヌ</t>
    </rPh>
    <rPh sb="5" eb="7">
      <t>キンガク</t>
    </rPh>
    <phoneticPr fontId="1"/>
  </si>
  <si>
    <t>消費税合計</t>
    <rPh sb="0" eb="3">
      <t>ショウヒゼイ</t>
    </rPh>
    <rPh sb="3" eb="5">
      <t>ゴウケイ</t>
    </rPh>
    <phoneticPr fontId="1"/>
  </si>
  <si>
    <r>
      <t>明細書　小計</t>
    </r>
    <r>
      <rPr>
        <sz val="12"/>
        <rFont val="ＭＳ Ｐゴシック"/>
        <family val="3"/>
        <charset val="128"/>
      </rPr>
      <t xml:space="preserve"> （税込）</t>
    </r>
    <rPh sb="0" eb="2">
      <t>メイサイ</t>
    </rPh>
    <rPh sb="2" eb="3">
      <t>ショ</t>
    </rPh>
    <rPh sb="4" eb="6">
      <t>ショウケイ</t>
    </rPh>
    <rPh sb="8" eb="9">
      <t>ゼイ</t>
    </rPh>
    <rPh sb="9" eb="10">
      <t>コ</t>
    </rPh>
    <phoneticPr fontId="2"/>
  </si>
  <si>
    <t>明細書　小計 （税込）</t>
    <rPh sb="0" eb="2">
      <t>メイサイ</t>
    </rPh>
    <rPh sb="2" eb="3">
      <t>ショ</t>
    </rPh>
    <rPh sb="4" eb="6">
      <t>ショウケイ</t>
    </rPh>
    <phoneticPr fontId="2"/>
  </si>
  <si>
    <t>10%税抜き金額</t>
    <phoneticPr fontId="1"/>
  </si>
  <si>
    <t>【10%】</t>
    <phoneticPr fontId="1"/>
  </si>
  <si>
    <r>
      <t>【</t>
    </r>
    <r>
      <rPr>
        <sz val="8"/>
        <color indexed="23"/>
        <rFont val="ＭＳ Ｐゴシック"/>
        <family val="3"/>
        <charset val="128"/>
      </rPr>
      <t xml:space="preserve"> </t>
    </r>
    <r>
      <rPr>
        <sz val="9"/>
        <color indexed="23"/>
        <rFont val="ＭＳ Ｐゴシック"/>
        <family val="3"/>
        <charset val="128"/>
      </rPr>
      <t>8</t>
    </r>
    <r>
      <rPr>
        <sz val="8"/>
        <color indexed="23"/>
        <rFont val="ＭＳ Ｐゴシック"/>
        <family val="3"/>
        <charset val="128"/>
      </rPr>
      <t xml:space="preserve"> </t>
    </r>
    <r>
      <rPr>
        <sz val="9"/>
        <color indexed="23"/>
        <rFont val="ＭＳ Ｐゴシック"/>
        <family val="3"/>
        <charset val="128"/>
      </rPr>
      <t>%】</t>
    </r>
    <phoneticPr fontId="1"/>
  </si>
  <si>
    <t>おもてなし費用　明細書（仮定）</t>
    <rPh sb="5" eb="7">
      <t>ヒヨウ</t>
    </rPh>
    <rPh sb="8" eb="10">
      <t>メイサイ</t>
    </rPh>
    <rPh sb="10" eb="11">
      <t>ショ</t>
    </rPh>
    <rPh sb="12" eb="14">
      <t>カテイ</t>
    </rPh>
    <phoneticPr fontId="2"/>
  </si>
  <si>
    <t>お見積り金額明細</t>
    <rPh sb="1" eb="3">
      <t>ミツモ</t>
    </rPh>
    <rPh sb="4" eb="6">
      <t>キンガク</t>
    </rPh>
    <rPh sb="6" eb="8">
      <t>メイサイ</t>
    </rPh>
    <phoneticPr fontId="2"/>
  </si>
  <si>
    <r>
      <t>お見積り金額　</t>
    </r>
    <r>
      <rPr>
        <b/>
        <sz val="12"/>
        <color indexed="8"/>
        <rFont val="ＭＳ Ｐゴシック"/>
        <family val="3"/>
        <charset val="128"/>
      </rPr>
      <t>（税込）</t>
    </r>
    <rPh sb="1" eb="3">
      <t>ミツモ</t>
    </rPh>
    <rPh sb="4" eb="6">
      <t>キンガク</t>
    </rPh>
    <rPh sb="8" eb="9">
      <t>ゼイ</t>
    </rPh>
    <rPh sb="9" eb="10">
      <t>コ</t>
    </rPh>
    <phoneticPr fontId="1"/>
  </si>
  <si>
    <t>おもてなし費用　（税込）</t>
    <rPh sb="5" eb="7">
      <t>ヒヨウ</t>
    </rPh>
    <rPh sb="9" eb="11">
      <t>ゼイコミ</t>
    </rPh>
    <phoneticPr fontId="1"/>
  </si>
  <si>
    <t>皆様から頂く  お花 ・ かご盛代金   他　明細書（仮定）</t>
    <rPh sb="0" eb="2">
      <t>ミナサマ</t>
    </rPh>
    <rPh sb="4" eb="5">
      <t>イタダ</t>
    </rPh>
    <rPh sb="9" eb="10">
      <t>ハナ</t>
    </rPh>
    <rPh sb="15" eb="16">
      <t>モリ</t>
    </rPh>
    <rPh sb="16" eb="18">
      <t>ダイキン</t>
    </rPh>
    <rPh sb="21" eb="22">
      <t>ホカ</t>
    </rPh>
    <rPh sb="23" eb="25">
      <t>メイサイ</t>
    </rPh>
    <rPh sb="25" eb="26">
      <t>ショ</t>
    </rPh>
    <rPh sb="27" eb="29">
      <t>カテイ</t>
    </rPh>
    <phoneticPr fontId="2"/>
  </si>
  <si>
    <t>皆様から頂く  お花 ・ かご盛代金   他 　(税込）</t>
    <rPh sb="0" eb="2">
      <t>ミナサマ</t>
    </rPh>
    <rPh sb="4" eb="5">
      <t>イタダ</t>
    </rPh>
    <rPh sb="9" eb="10">
      <t>ハナ</t>
    </rPh>
    <rPh sb="15" eb="16">
      <t>モリ</t>
    </rPh>
    <rPh sb="16" eb="18">
      <t>ダイキン</t>
    </rPh>
    <rPh sb="21" eb="22">
      <t>ホカ</t>
    </rPh>
    <rPh sb="25" eb="27">
      <t>ゼイコミ</t>
    </rPh>
    <phoneticPr fontId="1"/>
  </si>
  <si>
    <t>わかば</t>
  </si>
  <si>
    <t>宝華</t>
    <rPh sb="0" eb="1">
      <t>タカラ</t>
    </rPh>
    <rPh sb="1" eb="2">
      <t>ハナ</t>
    </rPh>
    <phoneticPr fontId="1"/>
  </si>
  <si>
    <t>清華</t>
    <rPh sb="0" eb="1">
      <t>キヨシ</t>
    </rPh>
    <rPh sb="1" eb="2">
      <t>ハナ</t>
    </rPh>
    <phoneticPr fontId="1"/>
  </si>
  <si>
    <t>雅</t>
    <rPh sb="0" eb="1">
      <t>ミヤビ</t>
    </rPh>
    <phoneticPr fontId="1"/>
  </si>
  <si>
    <t>さくら</t>
  </si>
  <si>
    <t>小菊</t>
    <rPh sb="0" eb="2">
      <t>コギク</t>
    </rPh>
    <phoneticPr fontId="1"/>
  </si>
  <si>
    <t>すみれＬ</t>
  </si>
  <si>
    <t>すみれM</t>
  </si>
  <si>
    <t>すみれS</t>
  </si>
  <si>
    <t>お花を飾ります</t>
  </si>
  <si>
    <t>会葬礼状</t>
    <rPh sb="0" eb="4">
      <t>カイソウレイジョウ</t>
    </rPh>
    <phoneticPr fontId="1"/>
  </si>
  <si>
    <t>PETボトルお茶</t>
    <phoneticPr fontId="1"/>
  </si>
  <si>
    <t>ABCどれでも</t>
    <phoneticPr fontId="1"/>
  </si>
  <si>
    <t>葬儀・通夜ともに一般葬へ変更</t>
    <rPh sb="0" eb="2">
      <t>ソウギ</t>
    </rPh>
    <rPh sb="3" eb="5">
      <t>ツヤ</t>
    </rPh>
    <rPh sb="8" eb="10">
      <t>イッパン</t>
    </rPh>
    <rPh sb="10" eb="11">
      <t>ソウ</t>
    </rPh>
    <rPh sb="12" eb="14">
      <t>ヘンコウ</t>
    </rPh>
    <phoneticPr fontId="1"/>
  </si>
  <si>
    <t>葬儀のみ一般葬へ変更</t>
    <rPh sb="0" eb="2">
      <t>ソウギ</t>
    </rPh>
    <rPh sb="4" eb="7">
      <t>イッパンソウ</t>
    </rPh>
    <rPh sb="8" eb="10">
      <t>ヘンコウ</t>
    </rPh>
    <phoneticPr fontId="1"/>
  </si>
  <si>
    <t>白木祭壇を使用します</t>
    <phoneticPr fontId="1"/>
  </si>
  <si>
    <t>家族中心の少人数で</t>
    <rPh sb="0" eb="4">
      <t>カゾクチュウシン</t>
    </rPh>
    <rPh sb="5" eb="8">
      <t>ショウニンズウ</t>
    </rPh>
    <phoneticPr fontId="1"/>
  </si>
  <si>
    <t>お通夜無しの一日葬です</t>
    <phoneticPr fontId="1"/>
  </si>
  <si>
    <t>お寺様を呼びません</t>
    <phoneticPr fontId="1"/>
  </si>
  <si>
    <t>沢山のお花を飾ります</t>
    <rPh sb="0" eb="2">
      <t>タクサン</t>
    </rPh>
    <phoneticPr fontId="1"/>
  </si>
  <si>
    <t>10名様までの一日葬です</t>
    <rPh sb="2" eb="3">
      <t>メイ</t>
    </rPh>
    <rPh sb="3" eb="4">
      <t>サマ</t>
    </rPh>
    <phoneticPr fontId="1"/>
  </si>
  <si>
    <t>同居世帯のみでの一日葬です</t>
    <rPh sb="0" eb="2">
      <t>ドウキョ</t>
    </rPh>
    <rPh sb="2" eb="4">
      <t>セタイ</t>
    </rPh>
    <phoneticPr fontId="1"/>
  </si>
  <si>
    <t>◎香典返し</t>
    <rPh sb="1" eb="4">
      <t>コウデンカエ</t>
    </rPh>
    <phoneticPr fontId="1"/>
  </si>
  <si>
    <t>◎香典返し</t>
    <phoneticPr fontId="1"/>
  </si>
  <si>
    <t>◎通夜菓子</t>
    <rPh sb="1" eb="5">
      <t>ツヤガシ</t>
    </rPh>
    <phoneticPr fontId="1"/>
  </si>
  <si>
    <t>◎助六寿司</t>
    <rPh sb="1" eb="5">
      <t>スケロクズシ</t>
    </rPh>
    <phoneticPr fontId="1"/>
  </si>
  <si>
    <t>◎PETボトルお茶</t>
    <rPh sb="8" eb="9">
      <t>チャ</t>
    </rPh>
    <phoneticPr fontId="1"/>
  </si>
  <si>
    <t>◎引出物</t>
    <rPh sb="1" eb="4">
      <t>ヒキデモノ</t>
    </rPh>
    <phoneticPr fontId="1"/>
  </si>
  <si>
    <t>◎引出物セット</t>
    <rPh sb="1" eb="4">
      <t>ヒキデモノ</t>
    </rPh>
    <phoneticPr fontId="1"/>
  </si>
  <si>
    <t>◎フルーツBOX</t>
    <phoneticPr fontId="1"/>
  </si>
  <si>
    <t>◎かご盛</t>
    <rPh sb="3" eb="4">
      <t>モリ</t>
    </rPh>
    <phoneticPr fontId="1"/>
  </si>
  <si>
    <t>参列者にお渡しする袋詰めにします</t>
  </si>
  <si>
    <t>参列者にお渡しする花束にします</t>
    <phoneticPr fontId="1"/>
  </si>
  <si>
    <t>ホールのみお供えします</t>
    <rPh sb="6" eb="7">
      <t>ソナ</t>
    </rPh>
    <phoneticPr fontId="1"/>
  </si>
  <si>
    <t>ご自宅は49日までお供えします</t>
    <rPh sb="1" eb="3">
      <t>ジタク</t>
    </rPh>
    <phoneticPr fontId="1"/>
  </si>
  <si>
    <t>混合料理「葵」</t>
    <rPh sb="0" eb="4">
      <t>コンゴウリョウリ</t>
    </rPh>
    <rPh sb="5" eb="6">
      <t>アオイ</t>
    </rPh>
    <phoneticPr fontId="1"/>
  </si>
  <si>
    <t>精進料理「楓」</t>
    <rPh sb="0" eb="4">
      <t>ショウジンリョウリ</t>
    </rPh>
    <rPh sb="5" eb="6">
      <t>カエデ</t>
    </rPh>
    <phoneticPr fontId="1"/>
  </si>
  <si>
    <t>精進料理「絢」</t>
    <rPh sb="5" eb="6">
      <t>アヤ</t>
    </rPh>
    <phoneticPr fontId="1"/>
  </si>
  <si>
    <t>精進料理「詩」</t>
    <rPh sb="5" eb="6">
      <t>ウタ</t>
    </rPh>
    <phoneticPr fontId="1"/>
  </si>
  <si>
    <t>精進料理「華」</t>
    <rPh sb="5" eb="6">
      <t>ハナ</t>
    </rPh>
    <phoneticPr fontId="1"/>
  </si>
  <si>
    <t>精進料理「椿」</t>
    <rPh sb="5" eb="6">
      <t>ツバキ</t>
    </rPh>
    <phoneticPr fontId="1"/>
  </si>
  <si>
    <t>ご親戚へ通夜後にお渡しします</t>
    <rPh sb="1" eb="3">
      <t>シンセキ</t>
    </rPh>
    <rPh sb="4" eb="7">
      <t>ツヤゴ</t>
    </rPh>
    <rPh sb="9" eb="10">
      <t>ワタ</t>
    </rPh>
    <phoneticPr fontId="1"/>
  </si>
  <si>
    <t>お通夜後にお渡しします</t>
    <rPh sb="1" eb="4">
      <t>ツヤゴ</t>
    </rPh>
    <rPh sb="6" eb="7">
      <t>ワタ</t>
    </rPh>
    <phoneticPr fontId="1"/>
  </si>
  <si>
    <t>直接ホールへ入られる場合</t>
    <rPh sb="0" eb="2">
      <t>チョクセツ</t>
    </rPh>
    <rPh sb="6" eb="7">
      <t>ハイ</t>
    </rPh>
    <rPh sb="10" eb="12">
      <t>バアイ</t>
    </rPh>
    <phoneticPr fontId="1"/>
  </si>
  <si>
    <t>青いセル</t>
    <rPh sb="0" eb="1">
      <t>アオ</t>
    </rPh>
    <phoneticPr fontId="1"/>
  </si>
  <si>
    <t>基本セットプラン
(ひとつ選択)</t>
    <rPh sb="0" eb="2">
      <t>キホン</t>
    </rPh>
    <rPh sb="13" eb="15">
      <t>センタク</t>
    </rPh>
    <phoneticPr fontId="1"/>
  </si>
  <si>
    <t>◎お持ち帰り御膳</t>
    <rPh sb="6" eb="8">
      <t>ゴゼン</t>
    </rPh>
    <phoneticPr fontId="1"/>
  </si>
  <si>
    <t>一般葬-仕様変更</t>
    <rPh sb="0" eb="2">
      <t>イッパン</t>
    </rPh>
    <phoneticPr fontId="1"/>
  </si>
  <si>
    <t>お骨上げを待つ間のおしのぎ用</t>
    <phoneticPr fontId="1"/>
  </si>
  <si>
    <t>大型バス（定員50名）（一往復）</t>
    <rPh sb="0" eb="2">
      <t>オオガタ</t>
    </rPh>
    <rPh sb="5" eb="7">
      <t>テイイン</t>
    </rPh>
    <rPh sb="9" eb="10">
      <t>メイ</t>
    </rPh>
    <rPh sb="12" eb="15">
      <t>イチオウフク</t>
    </rPh>
    <phoneticPr fontId="1"/>
  </si>
  <si>
    <t>中型バス（定員35名）（一往復）</t>
    <rPh sb="0" eb="2">
      <t>チュウガタ</t>
    </rPh>
    <phoneticPr fontId="1"/>
  </si>
  <si>
    <t>ﾏｲｸﾛﾊﾞｽ（定員25名）（一往復）</t>
    <phoneticPr fontId="1"/>
  </si>
  <si>
    <t>宗旨・宗派により必要となる品物は増える可能性があります。</t>
    <phoneticPr fontId="1"/>
  </si>
  <si>
    <t>品名などの詳細については公式サイトのプラン内容をご覧ください。</t>
    <rPh sb="0" eb="2">
      <t>ヒンメイ</t>
    </rPh>
    <rPh sb="5" eb="7">
      <t>ショウサイ</t>
    </rPh>
    <rPh sb="12" eb="14">
      <t>コウシキ</t>
    </rPh>
    <rPh sb="21" eb="23">
      <t>ナイヨウ</t>
    </rPh>
    <rPh sb="25" eb="26">
      <t>ラン</t>
    </rPh>
    <phoneticPr fontId="1"/>
  </si>
  <si>
    <t>（金額は全て税込です）</t>
    <rPh sb="1" eb="3">
      <t>キンガク</t>
    </rPh>
    <rPh sb="4" eb="5">
      <t>スベ</t>
    </rPh>
    <rPh sb="6" eb="8">
      <t>ゼイコミ</t>
    </rPh>
    <phoneticPr fontId="1"/>
  </si>
  <si>
    <t>葬儀後にお渡しする花束にします</t>
    <rPh sb="0" eb="3">
      <t>ソウギゴ</t>
    </rPh>
    <phoneticPr fontId="1"/>
  </si>
  <si>
    <t>葬儀後にお渡しする袋詰めにします</t>
    <rPh sb="0" eb="3">
      <t>ソウギゴ</t>
    </rPh>
    <rPh sb="9" eb="11">
      <t>フクロヅ</t>
    </rPh>
    <phoneticPr fontId="1"/>
  </si>
  <si>
    <t>搬送時の追加料金</t>
    <rPh sb="2" eb="3">
      <t>トキ</t>
    </rPh>
    <phoneticPr fontId="1"/>
  </si>
  <si>
    <t>※ 上記金額は、概算でございます。日時の都合（お寺様の都合・友引など）、おもてなし費用の返品・追加によって金額は変動いたします。</t>
    <rPh sb="2" eb="4">
      <t>ジョウキ</t>
    </rPh>
    <rPh sb="4" eb="6">
      <t>キンガク</t>
    </rPh>
    <rPh sb="8" eb="10">
      <t>ガイサン</t>
    </rPh>
    <rPh sb="17" eb="19">
      <t>ニチジ</t>
    </rPh>
    <rPh sb="20" eb="22">
      <t>ツゴウ</t>
    </rPh>
    <rPh sb="24" eb="25">
      <t>テラ</t>
    </rPh>
    <rPh sb="25" eb="26">
      <t>サマ</t>
    </rPh>
    <rPh sb="27" eb="29">
      <t>ツゴウ</t>
    </rPh>
    <rPh sb="30" eb="32">
      <t>トモビキ</t>
    </rPh>
    <rPh sb="41" eb="43">
      <t>ヒヨウ</t>
    </rPh>
    <rPh sb="44" eb="46">
      <t>ヘンピン</t>
    </rPh>
    <rPh sb="47" eb="49">
      <t>ツイカ</t>
    </rPh>
    <rPh sb="53" eb="55">
      <t>キンガク</t>
    </rPh>
    <rPh sb="56" eb="58">
      <t>ヘンドウ</t>
    </rPh>
    <phoneticPr fontId="1"/>
  </si>
  <si>
    <t>web用 お見積計算書</t>
    <rPh sb="3" eb="4">
      <t>ヨウ</t>
    </rPh>
    <rPh sb="8" eb="10">
      <t>ケイサン</t>
    </rPh>
    <phoneticPr fontId="1"/>
  </si>
  <si>
    <t>Dサイズ</t>
    <phoneticPr fontId="1"/>
  </si>
  <si>
    <t>Cサイズ</t>
    <phoneticPr fontId="1"/>
  </si>
  <si>
    <t>Bサイズ</t>
    <phoneticPr fontId="1"/>
  </si>
  <si>
    <t>Aサイズ</t>
    <phoneticPr fontId="1"/>
  </si>
  <si>
    <t>基本セットABCの値段は同じです</t>
    <rPh sb="0" eb="2">
      <t>キホン</t>
    </rPh>
    <rPh sb="9" eb="11">
      <t>ネダン</t>
    </rPh>
    <rPh sb="12" eb="13">
      <t>オナ</t>
    </rPh>
    <phoneticPr fontId="1"/>
  </si>
  <si>
    <t>おしのぎ精進料理</t>
    <phoneticPr fontId="1"/>
  </si>
  <si>
    <t>上市斎場へ送迎バス</t>
    <rPh sb="0" eb="2">
      <t>カミイチ</t>
    </rPh>
    <rPh sb="5" eb="7">
      <t>ソウゲイ</t>
    </rPh>
    <phoneticPr fontId="1"/>
  </si>
  <si>
    <t>中送り</t>
    <rPh sb="0" eb="1">
      <t>ナカ</t>
    </rPh>
    <rPh sb="1" eb="2">
      <t>オク</t>
    </rPh>
    <phoneticPr fontId="1"/>
  </si>
  <si>
    <t>霊柩車</t>
    <rPh sb="0" eb="3">
      <t>レイキュウシャ</t>
    </rPh>
    <phoneticPr fontId="1"/>
  </si>
  <si>
    <t>引出物</t>
    <rPh sb="0" eb="3">
      <t>ヒキデモノ</t>
    </rPh>
    <phoneticPr fontId="1"/>
  </si>
  <si>
    <t>仕様変更</t>
    <phoneticPr fontId="1"/>
  </si>
  <si>
    <t>仕様変更（清華・宝華）</t>
    <phoneticPr fontId="1"/>
  </si>
  <si>
    <t>仕様変更-清華宝華</t>
    <rPh sb="0" eb="2">
      <t>シヨウ</t>
    </rPh>
    <rPh sb="5" eb="7">
      <t>セイカ</t>
    </rPh>
    <rPh sb="7" eb="9">
      <t>ホウカ</t>
    </rPh>
    <phoneticPr fontId="1"/>
  </si>
  <si>
    <t>病院から直接ホールにお越しになる場合は中送りは必要ありませんが、お通夜まで日がある場合1泊に付き 22,000円の前宿泊料金が発生します。</t>
    <rPh sb="33" eb="35">
      <t>ツヤ</t>
    </rPh>
    <rPh sb="37" eb="38">
      <t>ヒ</t>
    </rPh>
    <rPh sb="41" eb="43">
      <t>バアイ</t>
    </rPh>
    <rPh sb="57" eb="58">
      <t>マエ</t>
    </rPh>
    <rPh sb="58" eb="60">
      <t>シュクハク</t>
    </rPh>
    <rPh sb="60" eb="62">
      <t>リョウキン</t>
    </rPh>
    <phoneticPr fontId="1"/>
  </si>
  <si>
    <t>下記備考欄・下図を参照ください</t>
    <rPh sb="0" eb="2">
      <t>カキ</t>
    </rPh>
    <rPh sb="2" eb="4">
      <t>ビコウ</t>
    </rPh>
    <rPh sb="4" eb="5">
      <t>ラン</t>
    </rPh>
    <rPh sb="6" eb="8">
      <t>カズ</t>
    </rPh>
    <rPh sb="9" eb="11">
      <t>サンショウ</t>
    </rPh>
    <phoneticPr fontId="1"/>
  </si>
  <si>
    <t>へ数量入力、単価入力していただくと概算が出ます。</t>
    <rPh sb="1" eb="5">
      <t>スウリョウニュウリョク</t>
    </rPh>
    <rPh sb="6" eb="8">
      <t>タンカ</t>
    </rPh>
    <rPh sb="8" eb="10">
      <t>ニュウリョク</t>
    </rPh>
    <rPh sb="17" eb="19">
      <t>ガイサン</t>
    </rPh>
    <rPh sb="20" eb="21">
      <t>デ</t>
    </rPh>
    <phoneticPr fontId="1"/>
  </si>
  <si>
    <t>前宿泊　使用料金</t>
    <rPh sb="0" eb="3">
      <t>マエシュクハク</t>
    </rPh>
    <rPh sb="4" eb="6">
      <t>シヨウ</t>
    </rPh>
    <rPh sb="6" eb="8">
      <t>リョウキン</t>
    </rPh>
    <phoneticPr fontId="1"/>
  </si>
  <si>
    <t>中送り　搬送料金</t>
    <rPh sb="0" eb="1">
      <t>ナカ</t>
    </rPh>
    <rPh sb="1" eb="2">
      <t>オク</t>
    </rPh>
    <rPh sb="4" eb="6">
      <t>ハンソウ</t>
    </rPh>
    <rPh sb="6" eb="8">
      <t>リョウキン</t>
    </rPh>
    <phoneticPr fontId="1"/>
  </si>
  <si>
    <t>霊柩車　追加料金</t>
    <rPh sb="0" eb="3">
      <t>レイキュウシャ</t>
    </rPh>
    <rPh sb="4" eb="6">
      <t>ツイカ</t>
    </rPh>
    <rPh sb="6" eb="8">
      <t>リョウキン</t>
    </rPh>
    <phoneticPr fontId="1"/>
  </si>
  <si>
    <t>夏季10km以下の追加料金</t>
    <rPh sb="0" eb="2">
      <t>カキ</t>
    </rPh>
    <rPh sb="6" eb="8">
      <t>イカ</t>
    </rPh>
    <rPh sb="9" eb="11">
      <t>ツイカ</t>
    </rPh>
    <rPh sb="11" eb="13">
      <t>リョウキン</t>
    </rPh>
    <phoneticPr fontId="1"/>
  </si>
  <si>
    <t>夏季11km～20kmの追加料金</t>
    <rPh sb="0" eb="2">
      <t>カキ</t>
    </rPh>
    <phoneticPr fontId="1"/>
  </si>
  <si>
    <t>冬期10km以下の追加料金</t>
    <rPh sb="6" eb="8">
      <t>イカ</t>
    </rPh>
    <phoneticPr fontId="1"/>
  </si>
  <si>
    <t>冬期11km～20kmの追加料金</t>
    <phoneticPr fontId="1"/>
  </si>
  <si>
    <t>冬期10km以下の追加料金</t>
    <rPh sb="0" eb="2">
      <t>トウキ</t>
    </rPh>
    <rPh sb="6" eb="8">
      <t>イカ</t>
    </rPh>
    <rPh sb="9" eb="11">
      <t>ツイカ</t>
    </rPh>
    <rPh sb="11" eb="13">
      <t>リョウキン</t>
    </rPh>
    <phoneticPr fontId="1"/>
  </si>
  <si>
    <t>夏季～20km(西の番・滑川)</t>
    <rPh sb="0" eb="2">
      <t>カキ</t>
    </rPh>
    <rPh sb="8" eb="9">
      <t>ニシ</t>
    </rPh>
    <rPh sb="10" eb="11">
      <t>バン</t>
    </rPh>
    <rPh sb="12" eb="14">
      <t>ナメリカワ</t>
    </rPh>
    <phoneticPr fontId="1"/>
  </si>
  <si>
    <t>冬期～20km(西の番・滑川)</t>
    <phoneticPr fontId="1"/>
  </si>
  <si>
    <t>電気蓮（一対）</t>
    <rPh sb="0" eb="3">
      <t>デンキハス</t>
    </rPh>
    <rPh sb="4" eb="6">
      <t>イッツイ</t>
    </rPh>
    <phoneticPr fontId="1"/>
  </si>
  <si>
    <t>回転灯（一対）</t>
    <rPh sb="0" eb="3">
      <t>カイテントウ</t>
    </rPh>
    <phoneticPr fontId="1"/>
  </si>
  <si>
    <t>文化花輪（一対）</t>
    <rPh sb="0" eb="4">
      <t>ブンカハナワ</t>
    </rPh>
    <phoneticPr fontId="1"/>
  </si>
  <si>
    <t>生花（一基）</t>
    <rPh sb="0" eb="2">
      <t>セイカ</t>
    </rPh>
    <rPh sb="3" eb="5">
      <t>イッキ</t>
    </rPh>
    <phoneticPr fontId="1"/>
  </si>
  <si>
    <t>◎かご盛（一基）</t>
    <rPh sb="3" eb="4">
      <t>モリ</t>
    </rPh>
    <phoneticPr fontId="1"/>
  </si>
  <si>
    <t>夏季10km以下はプランに含みます</t>
    <rPh sb="0" eb="2">
      <t>カキ</t>
    </rPh>
    <rPh sb="6" eb="8">
      <t>イカ</t>
    </rPh>
    <rPh sb="13" eb="14">
      <t>フク</t>
    </rPh>
    <phoneticPr fontId="1"/>
  </si>
  <si>
    <t>病院・施設から一度ご自宅へご安置される場合は、ご自宅からホール迄の中送り搬送代金が必要となります。(下右表参照)</t>
    <rPh sb="0" eb="2">
      <t>ビョウイン</t>
    </rPh>
    <rPh sb="3" eb="5">
      <t>シセツ</t>
    </rPh>
    <rPh sb="7" eb="9">
      <t>イチド</t>
    </rPh>
    <rPh sb="10" eb="12">
      <t>ジタク</t>
    </rPh>
    <rPh sb="14" eb="16">
      <t>アンチ</t>
    </rPh>
    <rPh sb="19" eb="21">
      <t>バアイ</t>
    </rPh>
    <rPh sb="24" eb="26">
      <t>ジタク</t>
    </rPh>
    <rPh sb="31" eb="32">
      <t>マデ</t>
    </rPh>
    <rPh sb="33" eb="35">
      <t>ナカオク</t>
    </rPh>
    <rPh sb="36" eb="38">
      <t>ハンソウ</t>
    </rPh>
    <rPh sb="38" eb="40">
      <t>ダイキン</t>
    </rPh>
    <rPh sb="41" eb="43">
      <t>ヒツヨウ</t>
    </rPh>
    <rPh sb="51" eb="52">
      <t>ミギ</t>
    </rPh>
    <phoneticPr fontId="1"/>
  </si>
  <si>
    <t>病院からの搬送料金は、10キロを超える運行・所定時間外・冬季期間などの条件により、追加料金が発生します。(下左表参照)</t>
    <rPh sb="41" eb="43">
      <t>ツイカ</t>
    </rPh>
    <rPh sb="53" eb="54">
      <t>シタ</t>
    </rPh>
    <rPh sb="54" eb="55">
      <t>ヒダリ</t>
    </rPh>
    <rPh sb="55" eb="56">
      <t>ヒョウ</t>
    </rPh>
    <rPh sb="56" eb="58">
      <t>サンショウ</t>
    </rPh>
    <phoneticPr fontId="1"/>
  </si>
  <si>
    <t>お子様料理</t>
    <rPh sb="1" eb="3">
      <t>コサマ</t>
    </rPh>
    <rPh sb="3" eb="5">
      <t>リョウリ</t>
    </rPh>
    <phoneticPr fontId="1"/>
  </si>
  <si>
    <t>お子様料理は混合料理となります</t>
    <rPh sb="1" eb="3">
      <t>コサマ</t>
    </rPh>
    <rPh sb="3" eb="5">
      <t>リョウリ</t>
    </rPh>
    <rPh sb="6" eb="8">
      <t>コンゴウ</t>
    </rPh>
    <rPh sb="8" eb="10">
      <t>リョウリ</t>
    </rPh>
    <phoneticPr fontId="1"/>
  </si>
  <si>
    <t>通常料金の10kmまでは基本プランに含まれますので、10kmまでの料金との差額が追加料金となります。(ex.冬期･時間外20km以下の場合は+10,736円)</t>
    <rPh sb="0" eb="2">
      <t>ツウジョウ</t>
    </rPh>
    <rPh sb="2" eb="4">
      <t>リョウキン</t>
    </rPh>
    <rPh sb="12" eb="14">
      <t>キホン</t>
    </rPh>
    <rPh sb="18" eb="19">
      <t>フク</t>
    </rPh>
    <rPh sb="33" eb="35">
      <t>リョウキン</t>
    </rPh>
    <rPh sb="37" eb="39">
      <t>サガク</t>
    </rPh>
    <rPh sb="40" eb="42">
      <t>ツイカ</t>
    </rPh>
    <rPh sb="42" eb="44">
      <t>リョウキン</t>
    </rPh>
    <rPh sb="54" eb="56">
      <t>トウキ</t>
    </rPh>
    <rPh sb="57" eb="60">
      <t>ジカンガイ</t>
    </rPh>
    <rPh sb="64" eb="66">
      <t>イカ</t>
    </rPh>
    <rPh sb="67" eb="69">
      <t>バアイ</t>
    </rPh>
    <rPh sb="77" eb="78">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</si>
</sst>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quot;▲ &quot;#,##0"/>
    <numFmt numFmtId="177" formatCode="#,##0;[Red]&quot;▲ &quot;#,##0"/>
    <numFmt numFmtId="178" formatCode="#,##0_);[Red]\(#,##0\)"/>
  </numFmts>
  <fonts count="3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9"/>
      <name val="ＭＳ ゴシック"/>
      <family val="3"/>
      <charset val="128"/>
    </font>
    <font>
      <sz val="12"/>
      <name val="ＭＳ Ｐゴシック"/>
      <family val="3"/>
      <charset val="128"/>
    </font>
    <font>
      <sz val="10"/>
      <name val="ＭＳ Ｐゴシック"/>
      <family val="3"/>
      <charset val="128"/>
    </font>
    <font>
      <sz val="9"/>
      <color indexed="23"/>
      <name val="ＭＳ Ｐゴシック"/>
      <family val="3"/>
      <charset val="128"/>
    </font>
    <font>
      <sz val="8"/>
      <color indexed="23"/>
      <name val="ＭＳ Ｐゴシック"/>
      <family val="3"/>
      <charset val="128"/>
    </font>
    <font>
      <sz val="9"/>
      <name val="マメロン"/>
      <family val="3"/>
      <charset val="128"/>
    </font>
    <font>
      <b/>
      <sz val="12"/>
      <color indexed="8"/>
      <name val="ＭＳ Ｐゴシック"/>
      <family val="3"/>
      <charset val="128"/>
    </font>
    <font>
      <sz val="12"/>
      <name val="マメロン"/>
      <family val="3"/>
      <charset val="128"/>
    </font>
    <font>
      <sz val="11"/>
      <color theme="1"/>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10"/>
      <color rgb="FF333333"/>
      <name val="ＭＳ Ｐゴシック"/>
      <family val="3"/>
      <charset val="128"/>
      <scheme val="major"/>
    </font>
    <font>
      <b/>
      <sz val="12"/>
      <name val="ＭＳ Ｐゴシック"/>
      <family val="3"/>
      <charset val="128"/>
      <scheme val="minor"/>
    </font>
    <font>
      <sz val="16"/>
      <name val="ＭＳ Ｐゴシック"/>
      <family val="3"/>
      <charset val="128"/>
      <scheme val="minor"/>
    </font>
    <font>
      <u/>
      <sz val="9"/>
      <color theme="1"/>
      <name val="ＭＳ Ｐゴシック"/>
      <family val="3"/>
      <charset val="128"/>
      <scheme val="minor"/>
    </font>
    <font>
      <sz val="9"/>
      <color theme="1" tint="0.499984740745262"/>
      <name val="ＭＳ Ｐゴシック"/>
      <family val="3"/>
      <charset val="128"/>
      <scheme val="minor"/>
    </font>
    <font>
      <sz val="10"/>
      <name val="ＭＳ Ｐゴシック"/>
      <family val="3"/>
      <charset val="128"/>
      <scheme val="minor"/>
    </font>
    <font>
      <sz val="9"/>
      <color theme="1"/>
      <name val="マメロン"/>
      <family val="3"/>
      <charset val="128"/>
    </font>
    <font>
      <sz val="10"/>
      <color theme="1"/>
      <name val="ＭＳ 明朝"/>
      <family val="1"/>
      <charset val="128"/>
    </font>
    <font>
      <b/>
      <sz val="9"/>
      <color theme="1"/>
      <name val="ＭＳ Ｐゴシック"/>
      <family val="3"/>
      <charset val="128"/>
      <scheme val="minor"/>
    </font>
    <font>
      <sz val="12"/>
      <name val="ＭＳ Ｐゴシック"/>
      <family val="3"/>
      <charset val="128"/>
      <scheme val="minor"/>
    </font>
    <font>
      <sz val="9"/>
      <color theme="1"/>
      <name val="メイリオ"/>
      <family val="3"/>
      <charset val="128"/>
    </font>
    <font>
      <sz val="9"/>
      <color theme="1" tint="0.34998626667073579"/>
      <name val="ＭＳ Ｐゴシック"/>
      <family val="3"/>
      <charset val="128"/>
      <scheme val="minor"/>
    </font>
    <font>
      <sz val="10"/>
      <color rgb="FFFF0000"/>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sz val="14"/>
      <color theme="1"/>
      <name val="ＭＳ Ｐゴシック"/>
      <family val="3"/>
      <charset val="128"/>
      <scheme val="minor"/>
    </font>
    <font>
      <b/>
      <sz val="11"/>
      <color rgb="FFFF0000"/>
      <name val="BIZ UDゴシック"/>
      <family val="3"/>
      <charset val="128"/>
    </font>
    <font>
      <sz val="10"/>
      <color theme="1"/>
      <name val="BIZ UDゴシック"/>
      <family val="3"/>
      <charset val="128"/>
    </font>
  </fonts>
  <fills count="18">
    <fill>
      <patternFill patternType="none"/>
    </fill>
    <fill>
      <patternFill patternType="gray125"/>
    </fill>
    <fill>
      <patternFill patternType="solid">
        <fgColor rgb="FFE6B8B7"/>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CCCC"/>
        <bgColor indexed="64"/>
      </patternFill>
    </fill>
    <fill>
      <patternFill patternType="solid">
        <fgColor theme="7" tint="0.59999389629810485"/>
        <bgColor indexed="64"/>
      </patternFill>
    </fill>
    <fill>
      <patternFill patternType="solid">
        <fgColor rgb="FFCCFFCC"/>
        <bgColor indexed="64"/>
      </patternFill>
    </fill>
    <fill>
      <patternFill patternType="solid">
        <fgColor rgb="FFFFFF99"/>
        <bgColor indexed="64"/>
      </patternFill>
    </fill>
    <fill>
      <patternFill patternType="solid">
        <fgColor theme="4" tint="0.39997558519241921"/>
        <bgColor indexed="64"/>
      </patternFill>
    </fill>
  </fills>
  <borders count="7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diagonal/>
    </border>
    <border>
      <left/>
      <right/>
      <top style="hair">
        <color indexed="64"/>
      </top>
      <bottom style="thin">
        <color indexed="64"/>
      </bottom>
      <diagonal/>
    </border>
    <border>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hair">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right style="double">
        <color indexed="64"/>
      </right>
      <top/>
      <bottom/>
      <diagonal/>
    </border>
    <border>
      <left/>
      <right style="double">
        <color indexed="64"/>
      </right>
      <top/>
      <bottom style="double">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right style="double">
        <color indexed="64"/>
      </right>
      <top style="thin">
        <color indexed="64"/>
      </top>
      <bottom/>
      <diagonal/>
    </border>
    <border>
      <left style="hair">
        <color indexed="64"/>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top/>
      <bottom style="hair">
        <color indexed="64"/>
      </bottom>
      <diagonal/>
    </border>
    <border>
      <left/>
      <right style="thin">
        <color indexed="64"/>
      </right>
      <top/>
      <bottom style="hair">
        <color indexed="64"/>
      </bottom>
      <diagonal/>
    </border>
    <border>
      <left style="thin">
        <color rgb="FFFFFFFF"/>
      </left>
      <right/>
      <top/>
      <bottom/>
      <diagonal/>
    </border>
  </borders>
  <cellStyleXfs count="4">
    <xf numFmtId="0" fontId="0" fillId="0" borderId="0">
      <alignment vertical="center"/>
    </xf>
    <xf numFmtId="9" fontId="11" fillId="0" borderId="0" applyFont="0" applyFill="0" applyBorder="0" applyAlignment="0" applyProtection="0">
      <alignment vertical="center"/>
    </xf>
    <xf numFmtId="38" fontId="11" fillId="0" borderId="0" applyFont="0" applyFill="0" applyBorder="0" applyAlignment="0" applyProtection="0">
      <alignment vertical="center"/>
    </xf>
    <xf numFmtId="6" fontId="11" fillId="0" borderId="0" applyFont="0" applyFill="0" applyBorder="0" applyAlignment="0" applyProtection="0">
      <alignment vertical="center"/>
    </xf>
  </cellStyleXfs>
  <cellXfs count="354">
    <xf numFmtId="0" fontId="0" fillId="0" borderId="0" xfId="0">
      <alignment vertical="center"/>
    </xf>
    <xf numFmtId="0" fontId="12" fillId="0" borderId="0" xfId="0" applyFont="1" applyBorder="1" applyProtection="1">
      <alignment vertical="center"/>
      <protection locked="0"/>
    </xf>
    <xf numFmtId="0" fontId="12" fillId="0" borderId="0" xfId="0" applyFont="1" applyFill="1" applyBorder="1" applyProtection="1">
      <alignment vertical="center"/>
      <protection locked="0"/>
    </xf>
    <xf numFmtId="0" fontId="16" fillId="0" borderId="0" xfId="0" applyFont="1" applyFill="1" applyBorder="1" applyAlignment="1" applyProtection="1">
      <alignment shrinkToFit="1"/>
      <protection locked="0"/>
    </xf>
    <xf numFmtId="0" fontId="12" fillId="0" borderId="0" xfId="0" applyFont="1" applyProtection="1">
      <alignment vertical="center"/>
      <protection locked="0"/>
    </xf>
    <xf numFmtId="178" fontId="12" fillId="0" borderId="0" xfId="0" applyNumberFormat="1" applyFont="1" applyProtection="1">
      <alignment vertical="center"/>
      <protection locked="0"/>
    </xf>
    <xf numFmtId="14" fontId="12" fillId="0" borderId="0" xfId="0" applyNumberFormat="1" applyFont="1" applyBorder="1" applyAlignment="1" applyProtection="1">
      <alignment horizontal="left" vertical="center"/>
      <protection locked="0"/>
    </xf>
    <xf numFmtId="9" fontId="12" fillId="0" borderId="0" xfId="1" applyFont="1" applyBorder="1" applyProtection="1">
      <alignment vertical="center"/>
      <protection locked="0"/>
    </xf>
    <xf numFmtId="0" fontId="17" fillId="0" borderId="0" xfId="0" applyFont="1" applyFill="1" applyBorder="1" applyAlignment="1" applyProtection="1">
      <alignment vertical="center" shrinkToFit="1"/>
      <protection locked="0"/>
    </xf>
    <xf numFmtId="0" fontId="12" fillId="0" borderId="0" xfId="0" applyFont="1" applyFill="1" applyBorder="1" applyAlignment="1" applyProtection="1">
      <alignment vertical="center" shrinkToFit="1"/>
      <protection locked="0"/>
    </xf>
    <xf numFmtId="31" fontId="12" fillId="0" borderId="0" xfId="0" applyNumberFormat="1" applyFont="1" applyBorder="1" applyAlignment="1" applyProtection="1">
      <alignment vertical="center" shrinkToFit="1"/>
      <protection locked="0"/>
    </xf>
    <xf numFmtId="58" fontId="12" fillId="0" borderId="0" xfId="0" applyNumberFormat="1" applyFont="1" applyBorder="1" applyAlignment="1" applyProtection="1">
      <alignment horizontal="right" vertical="center" shrinkToFit="1"/>
      <protection locked="0"/>
    </xf>
    <xf numFmtId="0" fontId="12" fillId="0" borderId="0" xfId="0" applyFont="1" applyBorder="1" applyAlignment="1" applyProtection="1">
      <alignment horizontal="left" vertical="center"/>
      <protection locked="0"/>
    </xf>
    <xf numFmtId="0" fontId="18" fillId="0" borderId="0" xfId="0" applyFont="1" applyBorder="1" applyAlignment="1" applyProtection="1">
      <alignment horizontal="left" vertical="center" shrinkToFit="1"/>
      <protection locked="0"/>
    </xf>
    <xf numFmtId="0" fontId="12" fillId="0" borderId="0" xfId="0" applyFont="1" applyBorder="1" applyAlignment="1" applyProtection="1">
      <alignment horizontal="left" vertical="center" shrinkToFit="1"/>
      <protection locked="0"/>
    </xf>
    <xf numFmtId="0" fontId="12" fillId="0" borderId="0" xfId="0" applyFont="1" applyBorder="1" applyAlignment="1" applyProtection="1">
      <alignment horizontal="right" vertical="center" shrinkToFit="1"/>
      <protection locked="0"/>
    </xf>
    <xf numFmtId="0" fontId="10" fillId="0" borderId="0" xfId="0" applyFont="1" applyFill="1" applyBorder="1" applyAlignment="1" applyProtection="1">
      <alignment vertical="center"/>
      <protection locked="0"/>
    </xf>
    <xf numFmtId="0" fontId="13" fillId="0" borderId="0" xfId="0" applyFont="1" applyFill="1" applyBorder="1" applyAlignment="1" applyProtection="1">
      <alignment vertical="center" shrinkToFit="1"/>
      <protection locked="0"/>
    </xf>
    <xf numFmtId="0" fontId="12" fillId="0" borderId="0" xfId="0" applyFont="1" applyBorder="1" applyAlignment="1" applyProtection="1">
      <alignment vertical="center" shrinkToFit="1"/>
      <protection locked="0"/>
    </xf>
    <xf numFmtId="178" fontId="13" fillId="3" borderId="8" xfId="0" applyNumberFormat="1" applyFont="1" applyFill="1" applyBorder="1" applyAlignment="1" applyProtection="1">
      <alignment horizontal="center" vertical="center"/>
      <protection locked="0"/>
    </xf>
    <xf numFmtId="0" fontId="13" fillId="3" borderId="8" xfId="0" applyFont="1" applyFill="1" applyBorder="1" applyAlignment="1" applyProtection="1">
      <alignment horizontal="center" vertical="center"/>
      <protection locked="0"/>
    </xf>
    <xf numFmtId="6" fontId="13" fillId="3" borderId="8" xfId="3" applyFont="1" applyFill="1" applyBorder="1" applyAlignment="1" applyProtection="1">
      <alignment horizontal="center" vertical="center"/>
      <protection locked="0"/>
    </xf>
    <xf numFmtId="6" fontId="13" fillId="3" borderId="3" xfId="3" applyFont="1" applyFill="1" applyBorder="1" applyAlignment="1" applyProtection="1">
      <alignment horizontal="center" vertical="center"/>
      <protection locked="0"/>
    </xf>
    <xf numFmtId="0" fontId="13" fillId="3" borderId="0" xfId="0"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0" xfId="0" applyNumberFormat="1" applyFont="1" applyFill="1" applyBorder="1" applyAlignment="1" applyProtection="1">
      <alignment vertical="center" shrinkToFit="1"/>
      <protection locked="0"/>
    </xf>
    <xf numFmtId="177" fontId="12" fillId="0" borderId="0" xfId="2" applyNumberFormat="1" applyFont="1" applyFill="1" applyBorder="1" applyAlignment="1" applyProtection="1">
      <alignment horizontal="right" vertical="center" shrinkToFit="1"/>
      <protection locked="0"/>
    </xf>
    <xf numFmtId="176" fontId="12" fillId="0" borderId="0" xfId="2" applyNumberFormat="1" applyFont="1" applyFill="1" applyBorder="1" applyAlignment="1" applyProtection="1">
      <alignment horizontal="right" vertical="center" shrinkToFit="1"/>
      <protection locked="0"/>
    </xf>
    <xf numFmtId="178" fontId="14" fillId="0" borderId="8" xfId="2" applyNumberFormat="1" applyFont="1" applyBorder="1" applyAlignment="1" applyProtection="1">
      <alignment horizontal="right" vertical="center" shrinkToFit="1"/>
      <protection locked="0"/>
    </xf>
    <xf numFmtId="0" fontId="14" fillId="0" borderId="8" xfId="0" applyNumberFormat="1" applyFont="1" applyBorder="1" applyAlignment="1" applyProtection="1">
      <alignment horizontal="left" vertical="center" indent="1" shrinkToFit="1"/>
      <protection locked="0"/>
    </xf>
    <xf numFmtId="177" fontId="14" fillId="0" borderId="8" xfId="0" applyNumberFormat="1" applyFont="1" applyBorder="1" applyAlignment="1" applyProtection="1">
      <alignment horizontal="left" vertical="center" indent="1" shrinkToFit="1"/>
      <protection locked="0"/>
    </xf>
    <xf numFmtId="0" fontId="12" fillId="0" borderId="3" xfId="0" applyFont="1" applyBorder="1" applyProtection="1">
      <alignment vertical="center"/>
      <protection locked="0"/>
    </xf>
    <xf numFmtId="0" fontId="12" fillId="0" borderId="0" xfId="0" applyFont="1" applyBorder="1" applyAlignment="1" applyProtection="1">
      <alignment vertical="center"/>
      <protection locked="0"/>
    </xf>
    <xf numFmtId="0" fontId="8" fillId="0" borderId="0" xfId="0" applyNumberFormat="1" applyFont="1" applyFill="1" applyBorder="1" applyAlignment="1" applyProtection="1">
      <alignment vertical="center"/>
      <protection locked="0"/>
    </xf>
    <xf numFmtId="177" fontId="13" fillId="0" borderId="0" xfId="2" applyNumberFormat="1" applyFont="1" applyFill="1" applyBorder="1" applyAlignment="1" applyProtection="1">
      <alignment horizontal="right" vertical="center" shrinkToFit="1"/>
      <protection locked="0"/>
    </xf>
    <xf numFmtId="176" fontId="13" fillId="0" borderId="0" xfId="2" applyNumberFormat="1" applyFont="1" applyFill="1" applyBorder="1" applyAlignment="1" applyProtection="1">
      <alignment horizontal="right" vertical="center" shrinkToFit="1"/>
      <protection locked="0"/>
    </xf>
    <xf numFmtId="0" fontId="13" fillId="0" borderId="0" xfId="0" applyNumberFormat="1" applyFont="1" applyFill="1" applyBorder="1" applyAlignment="1" applyProtection="1">
      <alignment vertical="center" shrinkToFit="1"/>
      <protection locked="0"/>
    </xf>
    <xf numFmtId="178" fontId="14" fillId="8" borderId="8" xfId="2" applyNumberFormat="1" applyFont="1" applyFill="1" applyBorder="1" applyAlignment="1" applyProtection="1">
      <alignment horizontal="right" vertical="center" shrinkToFit="1"/>
      <protection locked="0"/>
    </xf>
    <xf numFmtId="0" fontId="14" fillId="8" borderId="8" xfId="0" applyNumberFormat="1" applyFont="1" applyFill="1" applyBorder="1" applyAlignment="1" applyProtection="1">
      <alignment horizontal="left" vertical="center" indent="1" shrinkToFit="1"/>
      <protection locked="0"/>
    </xf>
    <xf numFmtId="0" fontId="12" fillId="0" borderId="0" xfId="0" applyFont="1" applyFill="1" applyBorder="1" applyAlignment="1" applyProtection="1">
      <alignment horizontal="left" vertical="center" indent="1" shrinkToFit="1"/>
      <protection locked="0"/>
    </xf>
    <xf numFmtId="0" fontId="21" fillId="0" borderId="0" xfId="0" applyNumberFormat="1" applyFont="1" applyFill="1" applyBorder="1" applyAlignment="1" applyProtection="1">
      <alignment vertical="center"/>
      <protection locked="0"/>
    </xf>
    <xf numFmtId="0" fontId="12" fillId="0" borderId="59" xfId="0" applyFont="1" applyBorder="1" applyProtection="1">
      <alignment vertical="center"/>
      <protection locked="0"/>
    </xf>
    <xf numFmtId="9" fontId="3" fillId="0" borderId="0" xfId="1" applyFont="1" applyBorder="1" applyAlignment="1" applyProtection="1">
      <alignment horizontal="left" vertical="center"/>
      <protection locked="0"/>
    </xf>
    <xf numFmtId="0" fontId="0" fillId="0" borderId="25" xfId="0" applyFont="1" applyBorder="1" applyAlignment="1" applyProtection="1">
      <alignment vertical="center"/>
      <protection locked="0"/>
    </xf>
    <xf numFmtId="0" fontId="14" fillId="0" borderId="0" xfId="0" applyFont="1" applyFill="1" applyBorder="1" applyAlignment="1" applyProtection="1">
      <alignment vertical="center" shrinkToFit="1"/>
      <protection locked="0"/>
    </xf>
    <xf numFmtId="0" fontId="14" fillId="0" borderId="24" xfId="0" applyFont="1" applyFill="1" applyBorder="1" applyAlignment="1" applyProtection="1">
      <alignment vertical="center" shrinkToFit="1"/>
      <protection locked="0"/>
    </xf>
    <xf numFmtId="0" fontId="12" fillId="0" borderId="0" xfId="0" applyFont="1" applyFill="1" applyBorder="1" applyAlignment="1" applyProtection="1">
      <alignment horizontal="left" vertical="center"/>
      <protection locked="0"/>
    </xf>
    <xf numFmtId="0" fontId="12" fillId="0" borderId="1" xfId="0" applyFont="1" applyBorder="1" applyProtection="1">
      <alignment vertical="center"/>
      <protection locked="0"/>
    </xf>
    <xf numFmtId="0" fontId="12" fillId="0" borderId="2" xfId="0" applyFont="1" applyBorder="1" applyProtection="1">
      <alignment vertical="center"/>
      <protection locked="0"/>
    </xf>
    <xf numFmtId="0" fontId="12" fillId="0" borderId="4" xfId="0" applyFont="1" applyBorder="1" applyProtection="1">
      <alignment vertical="center"/>
      <protection locked="0"/>
    </xf>
    <xf numFmtId="178" fontId="12" fillId="0" borderId="8" xfId="0" applyNumberFormat="1" applyFont="1" applyBorder="1" applyProtection="1">
      <alignment vertical="center"/>
      <protection locked="0"/>
    </xf>
    <xf numFmtId="0" fontId="12" fillId="0" borderId="8" xfId="0" applyFont="1" applyBorder="1" applyAlignment="1" applyProtection="1">
      <alignment horizontal="center" vertical="center"/>
      <protection locked="0"/>
    </xf>
    <xf numFmtId="0" fontId="13" fillId="2" borderId="9" xfId="0" applyFont="1" applyFill="1" applyBorder="1" applyAlignment="1" applyProtection="1">
      <alignment horizontal="center" vertical="center"/>
      <protection locked="0"/>
    </xf>
    <xf numFmtId="6" fontId="13" fillId="2" borderId="9" xfId="3" applyFont="1" applyFill="1" applyBorder="1" applyAlignment="1" applyProtection="1">
      <alignment horizontal="center" vertical="center"/>
      <protection locked="0"/>
    </xf>
    <xf numFmtId="0" fontId="13" fillId="4" borderId="9" xfId="0" applyFont="1" applyFill="1" applyBorder="1" applyAlignment="1" applyProtection="1">
      <alignment horizontal="center" vertical="center"/>
      <protection locked="0"/>
    </xf>
    <xf numFmtId="6" fontId="13" fillId="4" borderId="9" xfId="3" applyFont="1" applyFill="1" applyBorder="1" applyAlignment="1" applyProtection="1">
      <alignment horizontal="center" vertical="center"/>
      <protection locked="0"/>
    </xf>
    <xf numFmtId="0" fontId="14" fillId="0" borderId="8" xfId="0" applyNumberFormat="1" applyFont="1" applyBorder="1" applyAlignment="1" applyProtection="1">
      <alignment vertical="center" shrinkToFit="1"/>
      <protection locked="0"/>
    </xf>
    <xf numFmtId="0" fontId="14" fillId="9" borderId="21" xfId="0" applyNumberFormat="1" applyFont="1" applyFill="1" applyBorder="1" applyAlignment="1" applyProtection="1">
      <alignment vertical="center" shrinkToFit="1"/>
      <protection locked="0"/>
    </xf>
    <xf numFmtId="177" fontId="14" fillId="9" borderId="21" xfId="2" applyNumberFormat="1" applyFont="1" applyFill="1" applyBorder="1" applyAlignment="1" applyProtection="1">
      <alignment horizontal="right" vertical="center" shrinkToFit="1"/>
      <protection locked="0"/>
    </xf>
    <xf numFmtId="176" fontId="14" fillId="8" borderId="21" xfId="2" applyNumberFormat="1" applyFont="1" applyFill="1" applyBorder="1" applyAlignment="1" applyProtection="1">
      <alignment horizontal="right" vertical="center" shrinkToFit="1"/>
      <protection locked="0"/>
    </xf>
    <xf numFmtId="177" fontId="20" fillId="8" borderId="22" xfId="2" applyNumberFormat="1" applyFont="1" applyFill="1" applyBorder="1" applyAlignment="1" applyProtection="1">
      <alignment horizontal="right" vertical="center" shrinkToFit="1"/>
      <protection locked="0"/>
    </xf>
    <xf numFmtId="176" fontId="14" fillId="8" borderId="22" xfId="2" applyNumberFormat="1" applyFont="1" applyFill="1" applyBorder="1" applyAlignment="1" applyProtection="1">
      <alignment horizontal="right" vertical="center" shrinkToFit="1"/>
      <protection locked="0"/>
    </xf>
    <xf numFmtId="177" fontId="14" fillId="0" borderId="22" xfId="2" applyNumberFormat="1" applyFont="1" applyBorder="1" applyAlignment="1" applyProtection="1">
      <alignment horizontal="right" vertical="center" shrinkToFit="1"/>
      <protection locked="0"/>
    </xf>
    <xf numFmtId="0" fontId="14" fillId="8" borderId="8" xfId="0" applyNumberFormat="1" applyFont="1" applyFill="1" applyBorder="1" applyAlignment="1" applyProtection="1">
      <alignment vertical="center" shrinkToFit="1"/>
      <protection locked="0"/>
    </xf>
    <xf numFmtId="0" fontId="14" fillId="9" borderId="13" xfId="0" applyNumberFormat="1" applyFont="1" applyFill="1" applyBorder="1" applyAlignment="1" applyProtection="1">
      <alignment vertical="center" shrinkToFit="1"/>
      <protection locked="0"/>
    </xf>
    <xf numFmtId="177" fontId="14" fillId="9" borderId="13" xfId="2" applyNumberFormat="1" applyFont="1" applyFill="1" applyBorder="1" applyAlignment="1" applyProtection="1">
      <alignment horizontal="right" vertical="center" shrinkToFit="1"/>
      <protection locked="0"/>
    </xf>
    <xf numFmtId="176" fontId="14" fillId="8" borderId="13" xfId="2" applyNumberFormat="1" applyFont="1" applyFill="1" applyBorder="1" applyAlignment="1" applyProtection="1">
      <alignment horizontal="right" vertical="center" shrinkToFit="1"/>
      <protection locked="0"/>
    </xf>
    <xf numFmtId="177" fontId="20" fillId="9" borderId="22" xfId="2" applyNumberFormat="1" applyFont="1" applyFill="1" applyBorder="1" applyAlignment="1" applyProtection="1">
      <alignment horizontal="right" vertical="center" shrinkToFit="1"/>
      <protection locked="0"/>
    </xf>
    <xf numFmtId="176" fontId="20" fillId="8" borderId="13" xfId="2" applyNumberFormat="1" applyFont="1" applyFill="1" applyBorder="1" applyAlignment="1" applyProtection="1">
      <alignment horizontal="right" vertical="center" shrinkToFit="1"/>
      <protection locked="0"/>
    </xf>
    <xf numFmtId="177" fontId="14" fillId="0" borderId="13" xfId="2" applyNumberFormat="1" applyFont="1" applyBorder="1" applyAlignment="1" applyProtection="1">
      <alignment horizontal="right" vertical="center" shrinkToFit="1"/>
      <protection locked="0"/>
    </xf>
    <xf numFmtId="0" fontId="12" fillId="0" borderId="8" xfId="0" applyFont="1" applyBorder="1" applyProtection="1">
      <alignment vertical="center"/>
      <protection locked="0"/>
    </xf>
    <xf numFmtId="178" fontId="14" fillId="9" borderId="13" xfId="0" applyNumberFormat="1" applyFont="1" applyFill="1" applyBorder="1" applyProtection="1">
      <alignment vertical="center"/>
      <protection locked="0"/>
    </xf>
    <xf numFmtId="176" fontId="14" fillId="0" borderId="19" xfId="2" applyNumberFormat="1" applyFont="1" applyFill="1" applyBorder="1" applyAlignment="1" applyProtection="1">
      <alignment horizontal="right" vertical="center" shrinkToFit="1"/>
      <protection locked="0"/>
    </xf>
    <xf numFmtId="177" fontId="20" fillId="8" borderId="13" xfId="2" applyNumberFormat="1" applyFont="1" applyFill="1" applyBorder="1" applyAlignment="1" applyProtection="1">
      <alignment horizontal="right" vertical="center" shrinkToFit="1"/>
      <protection locked="0"/>
    </xf>
    <xf numFmtId="176" fontId="14" fillId="9" borderId="13" xfId="2" applyNumberFormat="1" applyFont="1" applyFill="1" applyBorder="1" applyAlignment="1" applyProtection="1">
      <alignment horizontal="right" vertical="center" shrinkToFit="1"/>
      <protection locked="0"/>
    </xf>
    <xf numFmtId="177" fontId="20" fillId="9" borderId="13" xfId="2" applyNumberFormat="1" applyFont="1" applyFill="1" applyBorder="1" applyAlignment="1" applyProtection="1">
      <alignment horizontal="right" vertical="center" shrinkToFit="1"/>
      <protection locked="0"/>
    </xf>
    <xf numFmtId="0" fontId="14" fillId="9" borderId="18" xfId="0" applyNumberFormat="1" applyFont="1" applyFill="1" applyBorder="1" applyAlignment="1" applyProtection="1">
      <alignment horizontal="left" vertical="center" shrinkToFit="1"/>
      <protection locked="0"/>
    </xf>
    <xf numFmtId="0" fontId="14" fillId="9" borderId="19" xfId="0" applyNumberFormat="1" applyFont="1" applyFill="1" applyBorder="1" applyAlignment="1" applyProtection="1">
      <alignment horizontal="left" vertical="center" shrinkToFit="1"/>
      <protection locked="0"/>
    </xf>
    <xf numFmtId="176" fontId="20" fillId="9" borderId="13" xfId="2" applyNumberFormat="1" applyFont="1" applyFill="1" applyBorder="1" applyAlignment="1" applyProtection="1">
      <alignment horizontal="right" vertical="center" shrinkToFit="1"/>
      <protection locked="0"/>
    </xf>
    <xf numFmtId="177" fontId="14" fillId="0" borderId="13" xfId="2" applyNumberFormat="1" applyFont="1" applyFill="1" applyBorder="1" applyAlignment="1" applyProtection="1">
      <alignment horizontal="right" vertical="center" shrinkToFit="1"/>
      <protection locked="0"/>
    </xf>
    <xf numFmtId="176" fontId="14" fillId="0" borderId="13" xfId="2" applyNumberFormat="1" applyFont="1" applyFill="1" applyBorder="1" applyAlignment="1" applyProtection="1">
      <alignment horizontal="right" vertical="center" shrinkToFit="1"/>
      <protection locked="0"/>
    </xf>
    <xf numFmtId="177" fontId="14" fillId="8" borderId="13" xfId="2" applyNumberFormat="1" applyFont="1" applyFill="1" applyBorder="1" applyAlignment="1" applyProtection="1">
      <alignment horizontal="right" vertical="center" shrinkToFit="1"/>
      <protection locked="0"/>
    </xf>
    <xf numFmtId="0" fontId="23" fillId="0" borderId="0" xfId="0" applyFont="1" applyBorder="1" applyProtection="1">
      <alignment vertical="center"/>
      <protection locked="0"/>
    </xf>
    <xf numFmtId="0" fontId="14" fillId="9" borderId="18" xfId="0" applyNumberFormat="1" applyFont="1" applyFill="1" applyBorder="1" applyAlignment="1" applyProtection="1">
      <alignment horizontal="center" vertical="center" shrinkToFit="1"/>
      <protection locked="0"/>
    </xf>
    <xf numFmtId="0" fontId="14" fillId="9" borderId="19" xfId="0" applyNumberFormat="1" applyFont="1" applyFill="1" applyBorder="1" applyAlignment="1" applyProtection="1">
      <alignment horizontal="center" vertical="center" shrinkToFit="1"/>
      <protection locked="0"/>
    </xf>
    <xf numFmtId="0" fontId="14" fillId="9" borderId="26" xfId="0" applyNumberFormat="1" applyFont="1" applyFill="1" applyBorder="1" applyAlignment="1" applyProtection="1">
      <alignment vertical="center" shrinkToFit="1"/>
      <protection locked="0"/>
    </xf>
    <xf numFmtId="0" fontId="14" fillId="9" borderId="27" xfId="0" applyNumberFormat="1" applyFont="1" applyFill="1" applyBorder="1" applyAlignment="1" applyProtection="1">
      <alignment vertical="center" shrinkToFit="1"/>
      <protection locked="0"/>
    </xf>
    <xf numFmtId="0" fontId="14" fillId="9" borderId="28" xfId="0" applyNumberFormat="1" applyFont="1" applyFill="1" applyBorder="1" applyAlignment="1" applyProtection="1">
      <alignment vertical="center" shrinkToFit="1"/>
      <protection locked="0"/>
    </xf>
    <xf numFmtId="0" fontId="20" fillId="9" borderId="18" xfId="0" applyNumberFormat="1" applyFont="1" applyFill="1" applyBorder="1" applyAlignment="1" applyProtection="1">
      <alignment horizontal="left" vertical="center" shrinkToFit="1"/>
      <protection locked="0"/>
    </xf>
    <xf numFmtId="0" fontId="20" fillId="9" borderId="19" xfId="0" applyNumberFormat="1" applyFont="1" applyFill="1" applyBorder="1" applyAlignment="1" applyProtection="1">
      <alignment horizontal="left" vertical="center" shrinkToFit="1"/>
      <protection locked="0"/>
    </xf>
    <xf numFmtId="177" fontId="14" fillId="17" borderId="13" xfId="2" applyNumberFormat="1" applyFont="1" applyFill="1" applyBorder="1" applyAlignment="1" applyProtection="1">
      <alignment horizontal="right" vertical="center" shrinkToFit="1"/>
      <protection locked="0"/>
    </xf>
    <xf numFmtId="176" fontId="14" fillId="0" borderId="13" xfId="2" applyNumberFormat="1" applyFont="1" applyBorder="1" applyAlignment="1" applyProtection="1">
      <alignment horizontal="right" vertical="center" shrinkToFit="1"/>
      <protection locked="0"/>
    </xf>
    <xf numFmtId="0" fontId="13" fillId="3" borderId="8" xfId="0" applyFont="1" applyFill="1" applyBorder="1" applyAlignment="1" applyProtection="1">
      <alignment horizontal="center" vertical="center" shrinkToFit="1"/>
      <protection locked="0"/>
    </xf>
    <xf numFmtId="177" fontId="14" fillId="9" borderId="14" xfId="2" applyNumberFormat="1" applyFont="1" applyFill="1" applyBorder="1" applyAlignment="1" applyProtection="1">
      <alignment horizontal="right" vertical="center" shrinkToFit="1"/>
      <protection locked="0"/>
    </xf>
    <xf numFmtId="176" fontId="14" fillId="9" borderId="14" xfId="2" applyNumberFormat="1" applyFont="1" applyFill="1" applyBorder="1" applyAlignment="1" applyProtection="1">
      <alignment horizontal="right" vertical="center" shrinkToFit="1"/>
      <protection locked="0"/>
    </xf>
    <xf numFmtId="177" fontId="14" fillId="0" borderId="14" xfId="2" applyNumberFormat="1" applyFont="1" applyBorder="1" applyAlignment="1" applyProtection="1">
      <alignment horizontal="right" vertical="center" shrinkToFit="1"/>
      <protection locked="0"/>
    </xf>
    <xf numFmtId="176" fontId="14" fillId="0" borderId="14" xfId="2" applyNumberFormat="1" applyFont="1" applyBorder="1" applyAlignment="1" applyProtection="1">
      <alignment horizontal="right" vertical="center" shrinkToFit="1"/>
      <protection locked="0"/>
    </xf>
    <xf numFmtId="0" fontId="13" fillId="0" borderId="70" xfId="0" applyNumberFormat="1" applyFont="1" applyFill="1" applyBorder="1" applyAlignment="1" applyProtection="1">
      <alignment vertical="center"/>
      <protection locked="0"/>
    </xf>
    <xf numFmtId="0" fontId="13" fillId="0" borderId="0" xfId="0" applyNumberFormat="1" applyFont="1" applyFill="1" applyBorder="1" applyAlignment="1" applyProtection="1">
      <alignment vertical="center"/>
      <protection locked="0"/>
    </xf>
    <xf numFmtId="0" fontId="12" fillId="0" borderId="5" xfId="0" applyFont="1" applyBorder="1" applyProtection="1">
      <alignment vertical="center"/>
      <protection locked="0"/>
    </xf>
    <xf numFmtId="0" fontId="12" fillId="0" borderId="6" xfId="0" applyFont="1" applyBorder="1" applyProtection="1">
      <alignment vertical="center"/>
      <protection locked="0"/>
    </xf>
    <xf numFmtId="0" fontId="12" fillId="0" borderId="7" xfId="0" applyFont="1" applyBorder="1" applyProtection="1">
      <alignment vertical="center"/>
      <protection locked="0"/>
    </xf>
    <xf numFmtId="0" fontId="13" fillId="0" borderId="6" xfId="0" applyFont="1" applyFill="1" applyBorder="1" applyAlignment="1" applyProtection="1">
      <alignment vertical="center" shrinkToFit="1"/>
      <protection locked="0"/>
    </xf>
    <xf numFmtId="0" fontId="12" fillId="0" borderId="0"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7" borderId="0" xfId="0" applyFont="1" applyFill="1" applyAlignment="1" applyProtection="1">
      <alignment horizontal="center" vertical="center"/>
      <protection locked="0"/>
    </xf>
    <xf numFmtId="0" fontId="12" fillId="7" borderId="0" xfId="0" applyFont="1" applyFill="1" applyAlignment="1" applyProtection="1">
      <alignment vertical="center"/>
      <protection locked="0"/>
    </xf>
    <xf numFmtId="0" fontId="12" fillId="7" borderId="0" xfId="0" applyFont="1" applyFill="1" applyBorder="1" applyProtection="1">
      <alignment vertical="center"/>
      <protection locked="0"/>
    </xf>
    <xf numFmtId="0" fontId="12" fillId="7" borderId="0" xfId="0" applyFont="1" applyFill="1" applyProtection="1">
      <alignment vertical="center"/>
      <protection locked="0"/>
    </xf>
    <xf numFmtId="0" fontId="13" fillId="3" borderId="9" xfId="0" applyFont="1" applyFill="1" applyBorder="1" applyAlignment="1" applyProtection="1">
      <alignment horizontal="center" vertical="center"/>
      <protection locked="0"/>
    </xf>
    <xf numFmtId="6" fontId="13" fillId="3" borderId="9" xfId="3" applyFont="1" applyFill="1" applyBorder="1" applyAlignment="1" applyProtection="1">
      <alignment horizontal="center" vertical="center"/>
      <protection locked="0"/>
    </xf>
    <xf numFmtId="178" fontId="12" fillId="0" borderId="0" xfId="0" applyNumberFormat="1" applyFont="1" applyBorder="1" applyProtection="1">
      <alignment vertical="center"/>
      <protection locked="0"/>
    </xf>
    <xf numFmtId="0" fontId="12" fillId="0" borderId="0" xfId="0" applyNumberFormat="1" applyFont="1" applyBorder="1" applyProtection="1">
      <alignment vertical="center"/>
      <protection locked="0"/>
    </xf>
    <xf numFmtId="0" fontId="14" fillId="0" borderId="0" xfId="0" applyNumberFormat="1" applyFont="1" applyBorder="1" applyProtection="1">
      <alignment vertical="center"/>
      <protection locked="0"/>
    </xf>
    <xf numFmtId="0" fontId="14" fillId="0" borderId="0" xfId="0" applyNumberFormat="1" applyFont="1" applyBorder="1" applyAlignment="1" applyProtection="1">
      <alignment vertical="center"/>
      <protection locked="0"/>
    </xf>
    <xf numFmtId="0" fontId="19" fillId="0" borderId="12" xfId="0" applyNumberFormat="1" applyFont="1" applyBorder="1" applyAlignment="1" applyProtection="1">
      <alignment horizontal="center" vertical="center"/>
      <protection locked="0"/>
    </xf>
    <xf numFmtId="6" fontId="19" fillId="0" borderId="11" xfId="3" applyFont="1" applyBorder="1" applyAlignment="1" applyProtection="1">
      <alignment horizontal="center" vertical="center"/>
      <protection locked="0"/>
    </xf>
    <xf numFmtId="0" fontId="14" fillId="9" borderId="20" xfId="0" applyNumberFormat="1" applyFont="1" applyFill="1" applyBorder="1" applyAlignment="1" applyProtection="1">
      <alignment vertical="center" shrinkToFit="1"/>
      <protection locked="0"/>
    </xf>
    <xf numFmtId="0" fontId="14" fillId="0" borderId="8" xfId="0" applyNumberFormat="1" applyFont="1" applyBorder="1" applyAlignment="1" applyProtection="1">
      <alignment horizontal="center" vertical="center" shrinkToFit="1"/>
      <protection locked="0"/>
    </xf>
    <xf numFmtId="0" fontId="14" fillId="0" borderId="0" xfId="0" applyNumberFormat="1" applyFont="1" applyFill="1" applyBorder="1" applyAlignment="1" applyProtection="1">
      <alignment horizontal="center" vertical="center"/>
      <protection locked="0"/>
    </xf>
    <xf numFmtId="0" fontId="14" fillId="0" borderId="0" xfId="0" applyNumberFormat="1" applyFont="1" applyFill="1" applyBorder="1" applyProtection="1">
      <alignment vertical="center"/>
      <protection locked="0"/>
    </xf>
    <xf numFmtId="0" fontId="12" fillId="7" borderId="10" xfId="0" applyFont="1" applyFill="1" applyBorder="1" applyAlignment="1" applyProtection="1">
      <alignment horizontal="left" vertical="center" indent="1"/>
      <protection locked="0"/>
    </xf>
    <xf numFmtId="0" fontId="12" fillId="7" borderId="10" xfId="0" applyFont="1" applyFill="1" applyBorder="1" applyProtection="1">
      <alignment vertical="center"/>
      <protection locked="0"/>
    </xf>
    <xf numFmtId="0" fontId="14" fillId="9" borderId="17" xfId="0" applyNumberFormat="1" applyFont="1" applyFill="1" applyBorder="1" applyAlignment="1" applyProtection="1">
      <alignment vertical="center" shrinkToFit="1"/>
      <protection locked="0"/>
    </xf>
    <xf numFmtId="0" fontId="14" fillId="8" borderId="8" xfId="0" applyNumberFormat="1" applyFont="1" applyFill="1" applyBorder="1" applyAlignment="1" applyProtection="1">
      <alignment horizontal="center" vertical="center" shrinkToFit="1"/>
      <protection locked="0"/>
    </xf>
    <xf numFmtId="0" fontId="12" fillId="8" borderId="0" xfId="0" applyNumberFormat="1" applyFont="1" applyFill="1" applyBorder="1" applyAlignment="1" applyProtection="1">
      <alignment horizontal="center" vertical="center"/>
      <protection locked="0"/>
    </xf>
    <xf numFmtId="0" fontId="14" fillId="0" borderId="0" xfId="0" applyNumberFormat="1" applyFont="1" applyFill="1" applyBorder="1" applyAlignment="1" applyProtection="1">
      <alignment vertical="center"/>
      <protection locked="0"/>
    </xf>
    <xf numFmtId="0" fontId="12" fillId="7" borderId="0" xfId="0" applyFont="1" applyFill="1" applyBorder="1" applyAlignment="1" applyProtection="1">
      <alignment horizontal="left" vertical="center" indent="1"/>
      <protection locked="0"/>
    </xf>
    <xf numFmtId="0" fontId="14" fillId="0" borderId="15" xfId="0" applyNumberFormat="1" applyFont="1" applyBorder="1" applyAlignment="1" applyProtection="1">
      <alignment horizontal="center" vertical="center" shrinkToFit="1"/>
      <protection locked="0"/>
    </xf>
    <xf numFmtId="0" fontId="14" fillId="0" borderId="16" xfId="0" applyNumberFormat="1" applyFont="1" applyBorder="1" applyAlignment="1" applyProtection="1">
      <alignment horizontal="center" vertical="center" shrinkToFit="1"/>
      <protection locked="0"/>
    </xf>
    <xf numFmtId="0" fontId="22" fillId="0" borderId="3" xfId="0" applyFont="1" applyBorder="1" applyAlignment="1" applyProtection="1">
      <alignment vertical="center"/>
      <protection locked="0"/>
    </xf>
    <xf numFmtId="0" fontId="22" fillId="0" borderId="5" xfId="0" applyFont="1" applyBorder="1" applyAlignment="1" applyProtection="1">
      <alignment vertical="center"/>
      <protection locked="0"/>
    </xf>
    <xf numFmtId="0" fontId="14" fillId="0" borderId="17" xfId="0" applyNumberFormat="1" applyFont="1" applyBorder="1" applyAlignment="1" applyProtection="1">
      <alignment vertical="center" shrinkToFit="1"/>
      <protection locked="0"/>
    </xf>
    <xf numFmtId="0" fontId="12" fillId="4" borderId="0" xfId="0" applyNumberFormat="1" applyFont="1" applyFill="1" applyBorder="1" applyAlignment="1" applyProtection="1">
      <alignment horizontal="center" vertical="center" shrinkToFit="1"/>
      <protection locked="0"/>
    </xf>
    <xf numFmtId="0" fontId="12" fillId="0" borderId="15" xfId="0"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0" fontId="14" fillId="9" borderId="0" xfId="0" applyNumberFormat="1" applyFont="1" applyFill="1" applyBorder="1" applyAlignment="1" applyProtection="1">
      <alignment vertical="center" shrinkToFit="1"/>
      <protection locked="0"/>
    </xf>
    <xf numFmtId="178" fontId="14" fillId="9" borderId="29" xfId="0" applyNumberFormat="1" applyFont="1" applyFill="1" applyBorder="1" applyProtection="1">
      <alignment vertical="center"/>
      <protection locked="0"/>
    </xf>
    <xf numFmtId="0" fontId="20" fillId="9" borderId="30" xfId="0" applyNumberFormat="1" applyFont="1" applyFill="1" applyBorder="1" applyAlignment="1" applyProtection="1">
      <alignment vertical="center" shrinkToFit="1"/>
      <protection locked="0"/>
    </xf>
    <xf numFmtId="177" fontId="20" fillId="9" borderId="21" xfId="2" applyNumberFormat="1" applyFont="1" applyFill="1" applyBorder="1" applyAlignment="1" applyProtection="1">
      <alignment horizontal="right" vertical="center" shrinkToFit="1"/>
      <protection locked="0"/>
    </xf>
    <xf numFmtId="0" fontId="20" fillId="9" borderId="31" xfId="0" applyNumberFormat="1" applyFont="1" applyFill="1" applyBorder="1" applyAlignment="1" applyProtection="1">
      <alignment vertical="center" shrinkToFit="1"/>
      <protection locked="0"/>
    </xf>
    <xf numFmtId="0" fontId="20" fillId="9" borderId="32" xfId="0" applyNumberFormat="1" applyFont="1" applyFill="1" applyBorder="1" applyAlignment="1" applyProtection="1">
      <alignment vertical="center" shrinkToFit="1"/>
      <protection locked="0"/>
    </xf>
    <xf numFmtId="0" fontId="14" fillId="0" borderId="0" xfId="3" applyNumberFormat="1" applyFont="1" applyBorder="1" applyAlignment="1" applyProtection="1">
      <alignment vertical="center"/>
      <protection locked="0"/>
    </xf>
    <xf numFmtId="178" fontId="14" fillId="9" borderId="14" xfId="0" applyNumberFormat="1" applyFont="1" applyFill="1" applyBorder="1" applyProtection="1">
      <alignment vertical="center"/>
      <protection locked="0"/>
    </xf>
    <xf numFmtId="0" fontId="20" fillId="9" borderId="33" xfId="0" applyNumberFormat="1" applyFont="1" applyFill="1" applyBorder="1" applyAlignment="1" applyProtection="1">
      <alignment vertical="center" shrinkToFit="1"/>
      <protection locked="0"/>
    </xf>
    <xf numFmtId="0" fontId="12" fillId="0" borderId="15" xfId="0" applyFont="1" applyBorder="1" applyAlignment="1" applyProtection="1">
      <alignment vertical="center"/>
      <protection locked="0"/>
    </xf>
    <xf numFmtId="0" fontId="12" fillId="0" borderId="16" xfId="0" applyFont="1" applyBorder="1" applyAlignment="1" applyProtection="1">
      <alignment vertical="center"/>
      <protection locked="0"/>
    </xf>
    <xf numFmtId="178" fontId="14" fillId="9" borderId="22" xfId="0" applyNumberFormat="1" applyFont="1" applyFill="1" applyBorder="1" applyProtection="1">
      <alignment vertical="center"/>
      <protection locked="0"/>
    </xf>
    <xf numFmtId="0" fontId="20" fillId="9" borderId="18" xfId="0" applyNumberFormat="1" applyFont="1" applyFill="1" applyBorder="1" applyAlignment="1" applyProtection="1">
      <alignment vertical="center" shrinkToFit="1"/>
      <protection locked="0"/>
    </xf>
    <xf numFmtId="0" fontId="14" fillId="9" borderId="23" xfId="0" applyNumberFormat="1" applyFont="1" applyFill="1" applyBorder="1" applyAlignment="1" applyProtection="1">
      <alignment vertical="center" shrinkToFit="1"/>
      <protection locked="0"/>
    </xf>
    <xf numFmtId="0" fontId="12" fillId="3" borderId="8" xfId="0" applyFont="1" applyFill="1" applyBorder="1" applyProtection="1">
      <alignment vertical="center"/>
      <protection locked="0"/>
    </xf>
    <xf numFmtId="6" fontId="12" fillId="0" borderId="8" xfId="0" applyNumberFormat="1" applyFont="1" applyBorder="1" applyProtection="1">
      <alignment vertical="center"/>
      <protection locked="0"/>
    </xf>
    <xf numFmtId="0" fontId="12" fillId="0" borderId="8" xfId="0" applyFont="1" applyBorder="1" applyAlignment="1" applyProtection="1">
      <alignment horizontal="right" vertical="center"/>
      <protection locked="0"/>
    </xf>
    <xf numFmtId="0" fontId="12" fillId="0" borderId="0" xfId="0" applyFont="1" applyAlignment="1" applyProtection="1">
      <alignment horizontal="right" vertical="center"/>
      <protection locked="0"/>
    </xf>
    <xf numFmtId="6" fontId="15" fillId="0" borderId="8" xfId="0" applyNumberFormat="1" applyFont="1" applyBorder="1" applyProtection="1">
      <alignment vertical="center"/>
      <protection locked="0"/>
    </xf>
    <xf numFmtId="178" fontId="14" fillId="0" borderId="8" xfId="0" applyNumberFormat="1" applyFont="1" applyBorder="1" applyProtection="1">
      <alignment vertical="center"/>
      <protection locked="0"/>
    </xf>
    <xf numFmtId="6" fontId="5" fillId="0" borderId="8" xfId="3" applyFont="1" applyBorder="1" applyAlignment="1" applyProtection="1">
      <protection locked="0"/>
    </xf>
    <xf numFmtId="6" fontId="14" fillId="0" borderId="8" xfId="0" applyNumberFormat="1" applyFont="1" applyBorder="1" applyProtection="1">
      <alignment vertical="center"/>
      <protection locked="0"/>
    </xf>
    <xf numFmtId="0" fontId="12" fillId="5" borderId="8" xfId="0" applyFont="1" applyFill="1" applyBorder="1" applyAlignment="1" applyProtection="1">
      <alignment horizontal="right" vertical="center"/>
      <protection locked="0"/>
    </xf>
    <xf numFmtId="178" fontId="12" fillId="6" borderId="8" xfId="0" applyNumberFormat="1" applyFont="1" applyFill="1" applyBorder="1" applyAlignment="1" applyProtection="1">
      <alignment horizontal="right" vertical="center"/>
      <protection locked="0"/>
    </xf>
    <xf numFmtId="0" fontId="12" fillId="6" borderId="8" xfId="0" applyFont="1" applyFill="1" applyBorder="1" applyProtection="1">
      <alignment vertical="center"/>
      <protection locked="0"/>
    </xf>
    <xf numFmtId="0" fontId="12" fillId="0" borderId="0" xfId="0" applyNumberFormat="1" applyFont="1" applyFill="1" applyBorder="1" applyAlignment="1" applyProtection="1">
      <alignment vertical="center"/>
      <protection locked="0"/>
    </xf>
    <xf numFmtId="178" fontId="13" fillId="3" borderId="0" xfId="0" applyNumberFormat="1" applyFont="1" applyFill="1" applyBorder="1" applyAlignment="1" applyProtection="1">
      <alignment horizontal="center" vertical="center"/>
      <protection locked="0"/>
    </xf>
    <xf numFmtId="0" fontId="13" fillId="3" borderId="0" xfId="0" applyFont="1" applyFill="1" applyBorder="1" applyAlignment="1" applyProtection="1">
      <alignment horizontal="center" vertical="center"/>
      <protection locked="0"/>
    </xf>
    <xf numFmtId="6" fontId="13" fillId="3" borderId="0" xfId="3" applyFont="1" applyFill="1" applyBorder="1" applyAlignment="1" applyProtection="1">
      <alignment horizontal="center" vertical="center"/>
      <protection locked="0"/>
    </xf>
    <xf numFmtId="0" fontId="14" fillId="0" borderId="13" xfId="0" applyNumberFormat="1" applyFont="1" applyBorder="1" applyAlignment="1" applyProtection="1">
      <alignment vertical="center" shrinkToFit="1"/>
      <protection locked="0"/>
    </xf>
    <xf numFmtId="0" fontId="13" fillId="3" borderId="0" xfId="0" applyFont="1" applyFill="1" applyBorder="1" applyAlignment="1" applyProtection="1">
      <alignment horizontal="left" vertical="center" shrinkToFit="1"/>
      <protection locked="0"/>
    </xf>
    <xf numFmtId="6" fontId="12" fillId="0" borderId="0" xfId="0" applyNumberFormat="1" applyFont="1" applyProtection="1">
      <alignment vertical="center"/>
      <protection locked="0"/>
    </xf>
    <xf numFmtId="0" fontId="12" fillId="3" borderId="0" xfId="0" applyFont="1" applyFill="1" applyBorder="1" applyProtection="1">
      <alignment vertical="center"/>
      <protection locked="0"/>
    </xf>
    <xf numFmtId="6" fontId="12" fillId="0" borderId="0" xfId="0" applyNumberFormat="1" applyFont="1" applyBorder="1" applyProtection="1">
      <alignment vertical="center"/>
      <protection locked="0"/>
    </xf>
    <xf numFmtId="0" fontId="12" fillId="0" borderId="0" xfId="0" applyFont="1" applyBorder="1" applyAlignment="1" applyProtection="1">
      <alignment horizontal="right" vertical="center"/>
      <protection locked="0"/>
    </xf>
    <xf numFmtId="6" fontId="15" fillId="0" borderId="0" xfId="0" applyNumberFormat="1" applyFont="1" applyBorder="1" applyProtection="1">
      <alignment vertical="center"/>
      <protection locked="0"/>
    </xf>
    <xf numFmtId="178" fontId="14" fillId="0" borderId="0" xfId="0" applyNumberFormat="1" applyFont="1" applyBorder="1" applyProtection="1">
      <alignment vertical="center"/>
      <protection locked="0"/>
    </xf>
    <xf numFmtId="6" fontId="5" fillId="0" borderId="0" xfId="3" applyFont="1" applyBorder="1" applyAlignment="1" applyProtection="1">
      <protection locked="0"/>
    </xf>
    <xf numFmtId="6" fontId="14" fillId="0" borderId="0" xfId="0" applyNumberFormat="1" applyFont="1" applyBorder="1" applyProtection="1">
      <alignment vertical="center"/>
      <protection locked="0"/>
    </xf>
    <xf numFmtId="0" fontId="12" fillId="5" borderId="0" xfId="0" applyFont="1" applyFill="1" applyBorder="1" applyAlignment="1" applyProtection="1">
      <alignment horizontal="right" vertical="center"/>
      <protection locked="0"/>
    </xf>
    <xf numFmtId="178" fontId="12" fillId="6" borderId="0" xfId="0" applyNumberFormat="1" applyFont="1" applyFill="1" applyBorder="1" applyAlignment="1" applyProtection="1">
      <alignment horizontal="right" vertical="center"/>
      <protection locked="0"/>
    </xf>
    <xf numFmtId="0" fontId="12" fillId="6" borderId="0" xfId="0" applyFont="1" applyFill="1" applyBorder="1" applyProtection="1">
      <alignment vertical="center"/>
      <protection locked="0"/>
    </xf>
    <xf numFmtId="0" fontId="32" fillId="0" borderId="68" xfId="0" applyFont="1" applyBorder="1" applyAlignment="1" applyProtection="1">
      <alignment horizontal="left" vertical="center" indent="1"/>
      <protection locked="0"/>
    </xf>
    <xf numFmtId="0" fontId="32" fillId="0" borderId="69" xfId="0" applyFont="1" applyBorder="1" applyAlignment="1" applyProtection="1">
      <alignment horizontal="left" vertical="center" indent="1"/>
      <protection locked="0"/>
    </xf>
    <xf numFmtId="0" fontId="14" fillId="0" borderId="15" xfId="0" applyNumberFormat="1" applyFont="1" applyBorder="1" applyAlignment="1" applyProtection="1">
      <alignment horizontal="center" vertical="center" shrinkToFit="1"/>
      <protection locked="0"/>
    </xf>
    <xf numFmtId="0" fontId="14" fillId="0" borderId="16" xfId="0" applyNumberFormat="1" applyFont="1" applyBorder="1" applyAlignment="1" applyProtection="1">
      <alignment horizontal="center" vertical="center" shrinkToFit="1"/>
      <protection locked="0"/>
    </xf>
    <xf numFmtId="0" fontId="14" fillId="9" borderId="18" xfId="0" applyNumberFormat="1" applyFont="1" applyFill="1" applyBorder="1" applyAlignment="1" applyProtection="1">
      <alignment horizontal="left" vertical="center" shrinkToFit="1"/>
      <protection locked="0"/>
    </xf>
    <xf numFmtId="0" fontId="14" fillId="9" borderId="19" xfId="0" applyNumberFormat="1" applyFont="1" applyFill="1" applyBorder="1" applyAlignment="1" applyProtection="1">
      <alignment horizontal="left" vertical="center" shrinkToFit="1"/>
      <protection locked="0"/>
    </xf>
    <xf numFmtId="0" fontId="24" fillId="3" borderId="36" xfId="0" applyFont="1" applyFill="1" applyBorder="1" applyAlignment="1" applyProtection="1">
      <alignment horizontal="center" vertical="center"/>
      <protection locked="0"/>
    </xf>
    <xf numFmtId="0" fontId="24" fillId="3" borderId="0" xfId="0" applyFont="1" applyFill="1" applyBorder="1" applyAlignment="1" applyProtection="1">
      <alignment horizontal="center" vertical="center"/>
      <protection locked="0"/>
    </xf>
    <xf numFmtId="0" fontId="24" fillId="3" borderId="37" xfId="0" applyFont="1" applyFill="1" applyBorder="1" applyAlignment="1" applyProtection="1">
      <alignment horizontal="center" vertical="center"/>
      <protection locked="0"/>
    </xf>
    <xf numFmtId="0" fontId="24" fillId="3" borderId="38" xfId="0" applyFont="1" applyFill="1" applyBorder="1" applyAlignment="1" applyProtection="1">
      <alignment horizontal="center" vertical="center"/>
      <protection locked="0"/>
    </xf>
    <xf numFmtId="6" fontId="24" fillId="3" borderId="0" xfId="0" applyNumberFormat="1" applyFont="1" applyFill="1" applyBorder="1" applyAlignment="1" applyProtection="1">
      <alignment horizontal="right" vertical="center"/>
      <protection locked="0"/>
    </xf>
    <xf numFmtId="6" fontId="24" fillId="3" borderId="43" xfId="0" applyNumberFormat="1" applyFont="1" applyFill="1" applyBorder="1" applyAlignment="1" applyProtection="1">
      <alignment horizontal="right" vertical="center"/>
      <protection locked="0"/>
    </xf>
    <xf numFmtId="6" fontId="24" fillId="3" borderId="38" xfId="0" applyNumberFormat="1" applyFont="1" applyFill="1" applyBorder="1" applyAlignment="1" applyProtection="1">
      <alignment horizontal="right" vertical="center"/>
      <protection locked="0"/>
    </xf>
    <xf numFmtId="6" fontId="24" fillId="3" borderId="44" xfId="0" applyNumberFormat="1" applyFont="1" applyFill="1" applyBorder="1" applyAlignment="1" applyProtection="1">
      <alignment horizontal="right" vertical="center"/>
      <protection locked="0"/>
    </xf>
    <xf numFmtId="0" fontId="14" fillId="9" borderId="17" xfId="0" applyNumberFormat="1" applyFont="1" applyFill="1" applyBorder="1" applyAlignment="1" applyProtection="1">
      <alignment horizontal="left" vertical="center" indent="1" shrinkToFit="1"/>
      <protection locked="0"/>
    </xf>
    <xf numFmtId="0" fontId="14" fillId="9" borderId="13" xfId="0" applyNumberFormat="1" applyFont="1" applyFill="1" applyBorder="1" applyAlignment="1" applyProtection="1">
      <alignment horizontal="left" vertical="center" indent="1" shrinkToFit="1"/>
      <protection locked="0"/>
    </xf>
    <xf numFmtId="0" fontId="14" fillId="9" borderId="35" xfId="0" applyNumberFormat="1" applyFont="1" applyFill="1" applyBorder="1" applyAlignment="1" applyProtection="1">
      <alignment horizontal="left" vertical="center" indent="1" shrinkToFit="1"/>
      <protection locked="0"/>
    </xf>
    <xf numFmtId="0" fontId="14" fillId="9" borderId="45" xfId="0" applyNumberFormat="1" applyFont="1" applyFill="1" applyBorder="1" applyAlignment="1" applyProtection="1">
      <alignment horizontal="left" vertical="center" indent="1" shrinkToFit="1"/>
      <protection locked="0"/>
    </xf>
    <xf numFmtId="0" fontId="14" fillId="9" borderId="14" xfId="0" applyNumberFormat="1" applyFont="1" applyFill="1" applyBorder="1" applyAlignment="1" applyProtection="1">
      <alignment horizontal="left" vertical="center" indent="1" shrinkToFit="1"/>
      <protection locked="0"/>
    </xf>
    <xf numFmtId="0" fontId="14" fillId="9" borderId="46" xfId="0" applyNumberFormat="1" applyFont="1" applyFill="1" applyBorder="1" applyAlignment="1" applyProtection="1">
      <alignment horizontal="left" vertical="center" indent="1" shrinkToFit="1"/>
      <protection locked="0"/>
    </xf>
    <xf numFmtId="31" fontId="14" fillId="0" borderId="0" xfId="0" applyNumberFormat="1" applyFont="1" applyBorder="1" applyAlignment="1" applyProtection="1">
      <alignment horizontal="center" vertical="center" shrinkToFit="1"/>
      <protection locked="0"/>
    </xf>
    <xf numFmtId="0" fontId="14" fillId="9" borderId="13" xfId="0" applyNumberFormat="1" applyFont="1" applyFill="1" applyBorder="1" applyAlignment="1" applyProtection="1">
      <alignment vertical="center" shrinkToFit="1"/>
      <protection locked="0"/>
    </xf>
    <xf numFmtId="0" fontId="14" fillId="9" borderId="35" xfId="0" applyNumberFormat="1" applyFont="1" applyFill="1" applyBorder="1" applyAlignment="1" applyProtection="1">
      <alignment vertical="center" shrinkToFit="1"/>
      <protection locked="0"/>
    </xf>
    <xf numFmtId="0" fontId="24" fillId="2" borderId="36" xfId="0" applyFont="1" applyFill="1" applyBorder="1" applyAlignment="1" applyProtection="1">
      <alignment horizontal="center" vertical="center"/>
      <protection locked="0"/>
    </xf>
    <xf numFmtId="0" fontId="24" fillId="2" borderId="0" xfId="0" applyFont="1" applyFill="1" applyBorder="1" applyAlignment="1" applyProtection="1">
      <alignment horizontal="center" vertical="center"/>
      <protection locked="0"/>
    </xf>
    <xf numFmtId="0" fontId="24" fillId="2" borderId="37" xfId="0" applyFont="1" applyFill="1" applyBorder="1" applyAlignment="1" applyProtection="1">
      <alignment horizontal="center" vertical="center"/>
      <protection locked="0"/>
    </xf>
    <xf numFmtId="0" fontId="24" fillId="2" borderId="38" xfId="0" applyFont="1" applyFill="1" applyBorder="1" applyAlignment="1" applyProtection="1">
      <alignment horizontal="center" vertical="center"/>
      <protection locked="0"/>
    </xf>
    <xf numFmtId="0" fontId="16" fillId="0" borderId="10" xfId="0" applyFont="1" applyBorder="1" applyAlignment="1" applyProtection="1">
      <alignment horizontal="center" shrinkToFit="1"/>
      <protection locked="0"/>
    </xf>
    <xf numFmtId="0" fontId="16" fillId="0" borderId="0" xfId="0" applyFont="1" applyBorder="1" applyAlignment="1" applyProtection="1">
      <alignment horizontal="center" shrinkToFit="1"/>
      <protection locked="0"/>
    </xf>
    <xf numFmtId="0" fontId="13" fillId="0" borderId="6" xfId="0" applyFont="1" applyBorder="1" applyAlignment="1" applyProtection="1">
      <alignment horizontal="right" vertical="center" shrinkToFit="1"/>
      <protection locked="0"/>
    </xf>
    <xf numFmtId="0" fontId="13" fillId="3" borderId="39" xfId="0" applyFont="1" applyFill="1" applyBorder="1" applyAlignment="1" applyProtection="1">
      <alignment horizontal="center" vertical="center" shrinkToFit="1"/>
      <protection locked="0"/>
    </xf>
    <xf numFmtId="0" fontId="12" fillId="3" borderId="9" xfId="0" applyFont="1" applyFill="1" applyBorder="1" applyAlignment="1" applyProtection="1">
      <alignment horizontal="center" vertical="center" shrinkToFit="1"/>
      <protection locked="0"/>
    </xf>
    <xf numFmtId="0" fontId="25" fillId="10" borderId="40" xfId="0" applyNumberFormat="1" applyFont="1" applyFill="1" applyBorder="1" applyAlignment="1" applyProtection="1">
      <alignment horizontal="center" vertical="center" textRotation="255" wrapText="1" shrinkToFit="1"/>
      <protection locked="0"/>
    </xf>
    <xf numFmtId="0" fontId="25" fillId="10" borderId="41" xfId="0" applyNumberFormat="1" applyFont="1" applyFill="1" applyBorder="1" applyAlignment="1" applyProtection="1">
      <alignment horizontal="center" vertical="center" textRotation="255" shrinkToFit="1"/>
      <protection locked="0"/>
    </xf>
    <xf numFmtId="0" fontId="25" fillId="10" borderId="42" xfId="0" applyNumberFormat="1" applyFont="1" applyFill="1" applyBorder="1" applyAlignment="1" applyProtection="1">
      <alignment horizontal="center" vertical="center" textRotation="255" shrinkToFit="1"/>
      <protection locked="0"/>
    </xf>
    <xf numFmtId="0" fontId="13" fillId="2" borderId="39" xfId="0" applyFont="1" applyFill="1" applyBorder="1" applyAlignment="1" applyProtection="1">
      <alignment horizontal="center" vertical="center" shrinkToFit="1"/>
      <protection locked="0"/>
    </xf>
    <xf numFmtId="0" fontId="12" fillId="2" borderId="9" xfId="0" applyFont="1" applyFill="1" applyBorder="1" applyAlignment="1" applyProtection="1">
      <alignment horizontal="center" vertical="center" shrinkToFit="1"/>
      <protection locked="0"/>
    </xf>
    <xf numFmtId="0" fontId="13" fillId="2" borderId="9" xfId="0" applyFont="1" applyFill="1" applyBorder="1" applyAlignment="1" applyProtection="1">
      <alignment horizontal="center" vertical="center" shrinkToFit="1"/>
      <protection locked="0"/>
    </xf>
    <xf numFmtId="0" fontId="12" fillId="2" borderId="9" xfId="0" applyFont="1" applyFill="1" applyBorder="1" applyAlignment="1" applyProtection="1">
      <alignment vertical="center" shrinkToFit="1"/>
      <protection locked="0"/>
    </xf>
    <xf numFmtId="0" fontId="12" fillId="2" borderId="47" xfId="0" applyFont="1" applyFill="1" applyBorder="1" applyAlignment="1" applyProtection="1">
      <alignment vertical="center" shrinkToFit="1"/>
      <protection locked="0"/>
    </xf>
    <xf numFmtId="0" fontId="14" fillId="9" borderId="26" xfId="0" applyNumberFormat="1" applyFont="1" applyFill="1" applyBorder="1" applyAlignment="1" applyProtection="1">
      <alignment horizontal="left" vertical="center" shrinkToFit="1"/>
      <protection locked="0"/>
    </xf>
    <xf numFmtId="0" fontId="14" fillId="9" borderId="27" xfId="0" applyNumberFormat="1" applyFont="1" applyFill="1" applyBorder="1" applyAlignment="1" applyProtection="1">
      <alignment horizontal="left" vertical="center" shrinkToFit="1"/>
      <protection locked="0"/>
    </xf>
    <xf numFmtId="0" fontId="14" fillId="9" borderId="28" xfId="0" applyNumberFormat="1" applyFont="1" applyFill="1" applyBorder="1" applyAlignment="1" applyProtection="1">
      <alignment horizontal="left" vertical="center" shrinkToFit="1"/>
      <protection locked="0"/>
    </xf>
    <xf numFmtId="0" fontId="14" fillId="9" borderId="26" xfId="0" applyNumberFormat="1" applyFont="1" applyFill="1" applyBorder="1" applyAlignment="1" applyProtection="1">
      <alignment vertical="center" shrinkToFit="1"/>
      <protection locked="0"/>
    </xf>
    <xf numFmtId="0" fontId="14" fillId="9" borderId="27" xfId="0" applyNumberFormat="1" applyFont="1" applyFill="1" applyBorder="1" applyAlignment="1" applyProtection="1">
      <alignment vertical="center" shrinkToFit="1"/>
      <protection locked="0"/>
    </xf>
    <xf numFmtId="0" fontId="14" fillId="9" borderId="28" xfId="0" applyNumberFormat="1" applyFont="1" applyFill="1" applyBorder="1" applyAlignment="1" applyProtection="1">
      <alignment vertical="center" shrinkToFit="1"/>
      <protection locked="0"/>
    </xf>
    <xf numFmtId="0" fontId="14" fillId="9" borderId="18" xfId="0" applyNumberFormat="1" applyFont="1" applyFill="1" applyBorder="1" applyAlignment="1" applyProtection="1">
      <alignment horizontal="center" vertical="center" shrinkToFit="1"/>
      <protection locked="0"/>
    </xf>
    <xf numFmtId="0" fontId="14" fillId="9" borderId="19" xfId="0" applyNumberFormat="1" applyFont="1" applyFill="1" applyBorder="1" applyAlignment="1" applyProtection="1">
      <alignment horizontal="center" vertical="center" shrinkToFit="1"/>
      <protection locked="0"/>
    </xf>
    <xf numFmtId="0" fontId="20" fillId="9" borderId="26" xfId="0" applyNumberFormat="1" applyFont="1" applyFill="1" applyBorder="1" applyAlignment="1" applyProtection="1">
      <alignment horizontal="left" vertical="center" shrinkToFit="1"/>
      <protection locked="0"/>
    </xf>
    <xf numFmtId="0" fontId="20" fillId="9" borderId="27" xfId="0" applyNumberFormat="1" applyFont="1" applyFill="1" applyBorder="1" applyAlignment="1" applyProtection="1">
      <alignment horizontal="left" vertical="center" shrinkToFit="1"/>
      <protection locked="0"/>
    </xf>
    <xf numFmtId="0" fontId="20" fillId="9" borderId="28" xfId="0" applyNumberFormat="1" applyFont="1" applyFill="1" applyBorder="1" applyAlignment="1" applyProtection="1">
      <alignment horizontal="left" vertical="center" shrinkToFit="1"/>
      <protection locked="0"/>
    </xf>
    <xf numFmtId="0" fontId="14" fillId="9" borderId="17" xfId="0" applyNumberFormat="1" applyFont="1" applyFill="1" applyBorder="1" applyAlignment="1" applyProtection="1">
      <alignment horizontal="left" vertical="center" shrinkToFit="1"/>
      <protection locked="0"/>
    </xf>
    <xf numFmtId="0" fontId="14" fillId="9" borderId="13" xfId="0" applyNumberFormat="1" applyFont="1" applyFill="1" applyBorder="1" applyAlignment="1" applyProtection="1">
      <alignment horizontal="left" vertical="center" shrinkToFit="1"/>
      <protection locked="0"/>
    </xf>
    <xf numFmtId="0" fontId="13" fillId="3" borderId="9" xfId="0" applyFont="1" applyFill="1" applyBorder="1" applyAlignment="1" applyProtection="1">
      <alignment horizontal="center" vertical="center" shrinkToFit="1"/>
      <protection locked="0"/>
    </xf>
    <xf numFmtId="0" fontId="12" fillId="3" borderId="9" xfId="0" applyFont="1" applyFill="1" applyBorder="1" applyAlignment="1" applyProtection="1">
      <alignment vertical="center" shrinkToFit="1"/>
      <protection locked="0"/>
    </xf>
    <xf numFmtId="0" fontId="12" fillId="3" borderId="47" xfId="0" applyFont="1" applyFill="1" applyBorder="1" applyAlignment="1" applyProtection="1">
      <alignment vertical="center" shrinkToFit="1"/>
      <protection locked="0"/>
    </xf>
    <xf numFmtId="0" fontId="14" fillId="0" borderId="14" xfId="0" applyNumberFormat="1" applyFont="1" applyBorder="1" applyAlignment="1" applyProtection="1">
      <alignment horizontal="left" vertical="center" indent="1" shrinkToFit="1"/>
      <protection locked="0"/>
    </xf>
    <xf numFmtId="0" fontId="14" fillId="0" borderId="46" xfId="0" applyNumberFormat="1" applyFont="1" applyBorder="1" applyAlignment="1" applyProtection="1">
      <alignment horizontal="left" vertical="center" indent="1" shrinkToFit="1"/>
      <protection locked="0"/>
    </xf>
    <xf numFmtId="0" fontId="12" fillId="7" borderId="6" xfId="0" applyFont="1" applyFill="1" applyBorder="1" applyAlignment="1" applyProtection="1">
      <alignment horizontal="right" vertical="center"/>
      <protection locked="0"/>
    </xf>
    <xf numFmtId="6" fontId="24" fillId="2" borderId="0" xfId="0" applyNumberFormat="1" applyFont="1" applyFill="1" applyBorder="1" applyAlignment="1" applyProtection="1">
      <alignment horizontal="right" vertical="center"/>
      <protection locked="0"/>
    </xf>
    <xf numFmtId="6" fontId="24" fillId="2" borderId="43" xfId="0" applyNumberFormat="1" applyFont="1" applyFill="1" applyBorder="1" applyAlignment="1" applyProtection="1">
      <alignment horizontal="right" vertical="center"/>
      <protection locked="0"/>
    </xf>
    <xf numFmtId="6" fontId="24" fillId="2" borderId="38" xfId="0" applyNumberFormat="1" applyFont="1" applyFill="1" applyBorder="1" applyAlignment="1" applyProtection="1">
      <alignment horizontal="right" vertical="center"/>
      <protection locked="0"/>
    </xf>
    <xf numFmtId="6" fontId="24" fillId="2" borderId="44" xfId="0" applyNumberFormat="1" applyFont="1" applyFill="1" applyBorder="1" applyAlignment="1" applyProtection="1">
      <alignment horizontal="right" vertical="center"/>
      <protection locked="0"/>
    </xf>
    <xf numFmtId="0" fontId="20" fillId="11" borderId="15" xfId="0" applyFont="1" applyFill="1" applyBorder="1" applyAlignment="1" applyProtection="1">
      <alignment horizontal="left" vertical="center" indent="1"/>
      <protection locked="0"/>
    </xf>
    <xf numFmtId="0" fontId="20" fillId="11" borderId="48" xfId="0" applyFont="1" applyFill="1" applyBorder="1" applyAlignment="1" applyProtection="1">
      <alignment horizontal="left" vertical="center" indent="1"/>
      <protection locked="0"/>
    </xf>
    <xf numFmtId="0" fontId="14" fillId="0" borderId="17" xfId="0" applyNumberFormat="1" applyFont="1" applyBorder="1" applyAlignment="1" applyProtection="1">
      <alignment horizontal="left" vertical="center" indent="1" shrinkToFit="1"/>
      <protection locked="0"/>
    </xf>
    <xf numFmtId="0" fontId="14" fillId="0" borderId="13" xfId="0" applyNumberFormat="1" applyFont="1" applyBorder="1" applyAlignment="1" applyProtection="1">
      <alignment horizontal="left" vertical="center" indent="1" shrinkToFit="1"/>
      <protection locked="0"/>
    </xf>
    <xf numFmtId="0" fontId="14" fillId="0" borderId="18" xfId="0" applyNumberFormat="1" applyFont="1" applyBorder="1" applyAlignment="1" applyProtection="1">
      <alignment horizontal="center" vertical="center" shrinkToFit="1"/>
      <protection locked="0"/>
    </xf>
    <xf numFmtId="0" fontId="14" fillId="0" borderId="19" xfId="0" applyNumberFormat="1" applyFont="1" applyBorder="1" applyAlignment="1" applyProtection="1">
      <alignment horizontal="center" vertical="center" shrinkToFit="1"/>
      <protection locked="0"/>
    </xf>
    <xf numFmtId="0" fontId="13" fillId="3" borderId="15" xfId="0" applyFont="1" applyFill="1" applyBorder="1" applyAlignment="1" applyProtection="1">
      <alignment horizontal="left" vertical="center" shrinkToFit="1"/>
      <protection locked="0"/>
    </xf>
    <xf numFmtId="0" fontId="13" fillId="3" borderId="16" xfId="0" applyFont="1" applyFill="1" applyBorder="1" applyAlignment="1" applyProtection="1">
      <alignment horizontal="left" vertical="center" shrinkToFit="1"/>
      <protection locked="0"/>
    </xf>
    <xf numFmtId="0" fontId="20" fillId="9" borderId="13" xfId="0" applyNumberFormat="1" applyFont="1" applyFill="1" applyBorder="1" applyAlignment="1" applyProtection="1">
      <alignment horizontal="left" vertical="center" indent="1" shrinkToFit="1"/>
      <protection locked="0"/>
    </xf>
    <xf numFmtId="0" fontId="28" fillId="0" borderId="49" xfId="0" applyFont="1" applyBorder="1" applyAlignment="1" applyProtection="1">
      <alignment horizontal="center" vertical="center"/>
      <protection locked="0"/>
    </xf>
    <xf numFmtId="0" fontId="28" fillId="0" borderId="10" xfId="0" applyFont="1" applyBorder="1" applyAlignment="1" applyProtection="1">
      <alignment horizontal="center" vertical="center"/>
      <protection locked="0"/>
    </xf>
    <xf numFmtId="0" fontId="28" fillId="0" borderId="37" xfId="0" applyFont="1" applyBorder="1" applyAlignment="1" applyProtection="1">
      <alignment horizontal="center" vertical="center"/>
      <protection locked="0"/>
    </xf>
    <xf numFmtId="0" fontId="28" fillId="0" borderId="38" xfId="0" applyFont="1" applyBorder="1" applyAlignment="1" applyProtection="1">
      <alignment horizontal="center" vertical="center"/>
      <protection locked="0"/>
    </xf>
    <xf numFmtId="6" fontId="29" fillId="0" borderId="10" xfId="0" applyNumberFormat="1" applyFont="1" applyBorder="1" applyAlignment="1" applyProtection="1">
      <alignment horizontal="right" vertical="center"/>
      <protection locked="0"/>
    </xf>
    <xf numFmtId="6" fontId="29" fillId="0" borderId="52" xfId="0" applyNumberFormat="1" applyFont="1" applyBorder="1" applyAlignment="1" applyProtection="1">
      <alignment horizontal="right" vertical="center"/>
      <protection locked="0"/>
    </xf>
    <xf numFmtId="6" fontId="29" fillId="0" borderId="38" xfId="0" applyNumberFormat="1" applyFont="1" applyBorder="1" applyAlignment="1" applyProtection="1">
      <alignment horizontal="right" vertical="center"/>
      <protection locked="0"/>
    </xf>
    <xf numFmtId="6" fontId="29" fillId="0" borderId="44" xfId="0" applyNumberFormat="1" applyFont="1" applyBorder="1" applyAlignment="1" applyProtection="1">
      <alignment horizontal="right" vertical="center"/>
      <protection locked="0"/>
    </xf>
    <xf numFmtId="176" fontId="14" fillId="12" borderId="54" xfId="0" applyNumberFormat="1" applyFont="1" applyFill="1" applyBorder="1" applyAlignment="1" applyProtection="1">
      <alignment horizontal="right" vertical="center"/>
      <protection locked="0"/>
    </xf>
    <xf numFmtId="176" fontId="14" fillId="12" borderId="48" xfId="0" applyNumberFormat="1" applyFont="1" applyFill="1" applyBorder="1" applyAlignment="1" applyProtection="1">
      <alignment horizontal="right" vertical="center"/>
      <protection locked="0"/>
    </xf>
    <xf numFmtId="176" fontId="14" fillId="12" borderId="16" xfId="0" applyNumberFormat="1" applyFont="1" applyFill="1" applyBorder="1" applyAlignment="1" applyProtection="1">
      <alignment horizontal="right" vertical="center"/>
      <protection locked="0"/>
    </xf>
    <xf numFmtId="6" fontId="19" fillId="0" borderId="12" xfId="3" applyFont="1" applyBorder="1" applyAlignment="1" applyProtection="1">
      <alignment horizontal="left" vertical="center" indent="1"/>
      <protection locked="0"/>
    </xf>
    <xf numFmtId="0" fontId="13" fillId="3" borderId="15" xfId="0" applyFont="1" applyFill="1" applyBorder="1" applyAlignment="1" applyProtection="1">
      <alignment horizontal="center" vertical="center" shrinkToFit="1"/>
      <protection locked="0"/>
    </xf>
    <xf numFmtId="0" fontId="13" fillId="3" borderId="16" xfId="0" applyFont="1" applyFill="1" applyBorder="1" applyAlignment="1" applyProtection="1">
      <alignment horizontal="center" vertical="center" shrinkToFit="1"/>
      <protection locked="0"/>
    </xf>
    <xf numFmtId="0" fontId="12" fillId="0" borderId="48" xfId="0" applyFont="1" applyFill="1" applyBorder="1" applyAlignment="1" applyProtection="1">
      <alignment horizontal="center" vertical="center"/>
      <protection locked="0"/>
    </xf>
    <xf numFmtId="0" fontId="12" fillId="0" borderId="16" xfId="0" applyFont="1" applyFill="1" applyBorder="1" applyAlignment="1" applyProtection="1">
      <alignment horizontal="center" vertical="center"/>
      <protection locked="0"/>
    </xf>
    <xf numFmtId="176" fontId="27" fillId="0" borderId="54" xfId="0" applyNumberFormat="1" applyFont="1" applyBorder="1" applyAlignment="1" applyProtection="1">
      <alignment horizontal="right" vertical="center"/>
      <protection locked="0"/>
    </xf>
    <xf numFmtId="176" fontId="27" fillId="0" borderId="48" xfId="0" applyNumberFormat="1" applyFont="1" applyBorder="1" applyAlignment="1" applyProtection="1">
      <alignment horizontal="right" vertical="center"/>
      <protection locked="0"/>
    </xf>
    <xf numFmtId="176" fontId="27" fillId="0" borderId="16" xfId="0" applyNumberFormat="1" applyFont="1" applyBorder="1" applyAlignment="1" applyProtection="1">
      <alignment horizontal="right" vertical="center"/>
      <protection locked="0"/>
    </xf>
    <xf numFmtId="6" fontId="19" fillId="0" borderId="11" xfId="3" applyFont="1" applyBorder="1" applyAlignment="1" applyProtection="1">
      <alignment horizontal="left" vertical="center" indent="1"/>
      <protection locked="0"/>
    </xf>
    <xf numFmtId="0" fontId="20" fillId="9" borderId="18" xfId="0" applyNumberFormat="1" applyFont="1" applyFill="1" applyBorder="1" applyAlignment="1" applyProtection="1">
      <alignment horizontal="left" vertical="center" shrinkToFit="1"/>
      <protection locked="0"/>
    </xf>
    <xf numFmtId="0" fontId="20" fillId="9" borderId="19" xfId="0" applyNumberFormat="1" applyFont="1" applyFill="1" applyBorder="1" applyAlignment="1" applyProtection="1">
      <alignment horizontal="left" vertical="center" shrinkToFit="1"/>
      <protection locked="0"/>
    </xf>
    <xf numFmtId="0" fontId="24" fillId="4" borderId="49" xfId="0" applyFont="1" applyFill="1" applyBorder="1" applyAlignment="1" applyProtection="1">
      <alignment horizontal="center" vertical="center"/>
      <protection locked="0"/>
    </xf>
    <xf numFmtId="0" fontId="24" fillId="4" borderId="10" xfId="0" applyFont="1" applyFill="1" applyBorder="1" applyAlignment="1" applyProtection="1">
      <alignment horizontal="center" vertical="center"/>
      <protection locked="0"/>
    </xf>
    <xf numFmtId="0" fontId="24" fillId="4" borderId="37" xfId="0" applyFont="1" applyFill="1" applyBorder="1" applyAlignment="1" applyProtection="1">
      <alignment horizontal="center" vertical="center"/>
      <protection locked="0"/>
    </xf>
    <xf numFmtId="0" fontId="24" fillId="4" borderId="38" xfId="0" applyFont="1" applyFill="1" applyBorder="1" applyAlignment="1" applyProtection="1">
      <alignment horizontal="center" vertical="center"/>
      <protection locked="0"/>
    </xf>
    <xf numFmtId="0" fontId="14" fillId="0" borderId="0" xfId="0" applyNumberFormat="1" applyFont="1" applyBorder="1" applyAlignment="1" applyProtection="1">
      <alignment horizontal="center" vertical="center"/>
      <protection locked="0"/>
    </xf>
    <xf numFmtId="0" fontId="14" fillId="8" borderId="0" xfId="0" applyNumberFormat="1" applyFont="1" applyFill="1" applyBorder="1" applyAlignment="1" applyProtection="1">
      <alignment horizontal="center" vertical="center"/>
      <protection locked="0"/>
    </xf>
    <xf numFmtId="0" fontId="14" fillId="9" borderId="42" xfId="0" applyNumberFormat="1" applyFont="1" applyFill="1" applyBorder="1" applyAlignment="1" applyProtection="1">
      <alignment horizontal="left" vertical="center" shrinkToFit="1"/>
      <protection locked="0"/>
    </xf>
    <xf numFmtId="0" fontId="14" fillId="9" borderId="22" xfId="0" applyNumberFormat="1" applyFont="1" applyFill="1" applyBorder="1" applyAlignment="1" applyProtection="1">
      <alignment horizontal="left" vertical="center" shrinkToFit="1"/>
      <protection locked="0"/>
    </xf>
    <xf numFmtId="0" fontId="14" fillId="0" borderId="22" xfId="0" applyNumberFormat="1" applyFont="1" applyBorder="1" applyAlignment="1" applyProtection="1">
      <alignment horizontal="left" vertical="center" indent="1" shrinkToFit="1"/>
      <protection locked="0"/>
    </xf>
    <xf numFmtId="0" fontId="14" fillId="0" borderId="53" xfId="0" applyNumberFormat="1" applyFont="1" applyBorder="1" applyAlignment="1" applyProtection="1">
      <alignment horizontal="left" vertical="center" indent="1" shrinkToFit="1"/>
      <protection locked="0"/>
    </xf>
    <xf numFmtId="0" fontId="20" fillId="9" borderId="13" xfId="0" applyNumberFormat="1" applyFont="1" applyFill="1" applyBorder="1" applyAlignment="1" applyProtection="1">
      <alignment horizontal="left" vertical="center" shrinkToFit="1"/>
      <protection locked="0"/>
    </xf>
    <xf numFmtId="0" fontId="14" fillId="9" borderId="35" xfId="0" applyNumberFormat="1" applyFont="1" applyFill="1" applyBorder="1" applyAlignment="1" applyProtection="1">
      <alignment horizontal="left" vertical="center" shrinkToFit="1"/>
      <protection locked="0"/>
    </xf>
    <xf numFmtId="0" fontId="27" fillId="0" borderId="15" xfId="0" applyFont="1" applyBorder="1" applyAlignment="1" applyProtection="1">
      <alignment horizontal="left" vertical="center" indent="1"/>
      <protection locked="0"/>
    </xf>
    <xf numFmtId="0" fontId="27" fillId="0" borderId="48" xfId="0" applyFont="1" applyBorder="1" applyAlignment="1" applyProtection="1">
      <alignment horizontal="left" vertical="center" indent="1"/>
      <protection locked="0"/>
    </xf>
    <xf numFmtId="0" fontId="14" fillId="12" borderId="15" xfId="0" applyFont="1" applyFill="1" applyBorder="1" applyAlignment="1" applyProtection="1">
      <alignment horizontal="left" vertical="center" indent="1"/>
      <protection locked="0"/>
    </xf>
    <xf numFmtId="0" fontId="14" fillId="12" borderId="48" xfId="0" applyFont="1" applyFill="1" applyBorder="1" applyAlignment="1" applyProtection="1">
      <alignment horizontal="left" vertical="center" indent="1"/>
      <protection locked="0"/>
    </xf>
    <xf numFmtId="176" fontId="14" fillId="13" borderId="54" xfId="0" applyNumberFormat="1" applyFont="1" applyFill="1" applyBorder="1" applyAlignment="1" applyProtection="1">
      <alignment horizontal="right" vertical="center"/>
      <protection locked="0"/>
    </xf>
    <xf numFmtId="176" fontId="14" fillId="13" borderId="48" xfId="0" applyNumberFormat="1" applyFont="1" applyFill="1" applyBorder="1" applyAlignment="1" applyProtection="1">
      <alignment horizontal="right" vertical="center"/>
      <protection locked="0"/>
    </xf>
    <xf numFmtId="176" fontId="14" fillId="13" borderId="16" xfId="0" applyNumberFormat="1" applyFont="1" applyFill="1" applyBorder="1" applyAlignment="1" applyProtection="1">
      <alignment horizontal="right" vertical="center"/>
      <protection locked="0"/>
    </xf>
    <xf numFmtId="0" fontId="14" fillId="13" borderId="15" xfId="0" applyFont="1" applyFill="1" applyBorder="1" applyAlignment="1" applyProtection="1">
      <alignment horizontal="left" vertical="center" indent="1"/>
      <protection locked="0"/>
    </xf>
    <xf numFmtId="0" fontId="14" fillId="13" borderId="48" xfId="0" applyFont="1" applyFill="1" applyBorder="1" applyAlignment="1" applyProtection="1">
      <alignment horizontal="left" vertical="center" indent="1"/>
      <protection locked="0"/>
    </xf>
    <xf numFmtId="0" fontId="12" fillId="0" borderId="15" xfId="0"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center" vertical="center"/>
      <protection locked="0"/>
    </xf>
    <xf numFmtId="0" fontId="12" fillId="0" borderId="0" xfId="3" applyNumberFormat="1" applyFont="1" applyFill="1" applyBorder="1" applyAlignment="1" applyProtection="1">
      <alignment horizontal="center" vertical="center"/>
      <protection locked="0"/>
    </xf>
    <xf numFmtId="0" fontId="14" fillId="4" borderId="0" xfId="0" applyNumberFormat="1" applyFont="1" applyFill="1" applyBorder="1" applyAlignment="1" applyProtection="1">
      <alignment horizontal="center" vertical="center"/>
      <protection locked="0"/>
    </xf>
    <xf numFmtId="0" fontId="14" fillId="14" borderId="0" xfId="0" applyNumberFormat="1" applyFont="1" applyFill="1" applyBorder="1" applyAlignment="1" applyProtection="1">
      <alignment horizontal="center" vertical="center"/>
      <protection locked="0"/>
    </xf>
    <xf numFmtId="0" fontId="14" fillId="15" borderId="0" xfId="0" applyNumberFormat="1" applyFont="1" applyFill="1" applyBorder="1" applyAlignment="1" applyProtection="1">
      <alignment horizontal="center" vertical="center"/>
      <protection locked="0"/>
    </xf>
    <xf numFmtId="0" fontId="14" fillId="10" borderId="0" xfId="0" applyNumberFormat="1" applyFont="1" applyFill="1" applyBorder="1" applyAlignment="1" applyProtection="1">
      <alignment horizontal="center" vertical="center"/>
      <protection locked="0"/>
    </xf>
    <xf numFmtId="0" fontId="14" fillId="0" borderId="0" xfId="3" applyNumberFormat="1" applyFont="1" applyBorder="1" applyAlignment="1" applyProtection="1">
      <alignment horizontal="right" vertical="center"/>
      <protection locked="0"/>
    </xf>
    <xf numFmtId="0" fontId="14" fillId="0" borderId="0" xfId="3" applyNumberFormat="1"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right" vertical="center"/>
      <protection locked="0"/>
    </xf>
    <xf numFmtId="0" fontId="17" fillId="16" borderId="0" xfId="0" applyFont="1" applyFill="1" applyBorder="1" applyAlignment="1" applyProtection="1">
      <alignment horizontal="center" vertical="center" shrinkToFit="1"/>
      <protection locked="0"/>
    </xf>
    <xf numFmtId="0" fontId="30" fillId="7" borderId="0" xfId="0" applyFont="1" applyFill="1" applyBorder="1" applyAlignment="1" applyProtection="1">
      <alignment horizontal="left" indent="1"/>
      <protection locked="0"/>
    </xf>
    <xf numFmtId="0" fontId="30" fillId="7" borderId="6" xfId="0" applyFont="1" applyFill="1" applyBorder="1" applyAlignment="1" applyProtection="1">
      <alignment horizontal="left" indent="1"/>
      <protection locked="0"/>
    </xf>
    <xf numFmtId="0" fontId="13" fillId="4" borderId="9" xfId="0" applyFont="1" applyFill="1" applyBorder="1" applyAlignment="1" applyProtection="1">
      <alignment horizontal="center" vertical="center" shrinkToFit="1"/>
      <protection locked="0"/>
    </xf>
    <xf numFmtId="0" fontId="12" fillId="4" borderId="9" xfId="0" applyFont="1" applyFill="1" applyBorder="1" applyAlignment="1" applyProtection="1">
      <alignment vertical="center" shrinkToFit="1"/>
      <protection locked="0"/>
    </xf>
    <xf numFmtId="0" fontId="12" fillId="4" borderId="47" xfId="0" applyFont="1" applyFill="1" applyBorder="1" applyAlignment="1" applyProtection="1">
      <alignment vertical="center" shrinkToFit="1"/>
      <protection locked="0"/>
    </xf>
    <xf numFmtId="0" fontId="13" fillId="4" borderId="39" xfId="0" applyFont="1" applyFill="1" applyBorder="1" applyAlignment="1" applyProtection="1">
      <alignment horizontal="center" vertical="center" shrinkToFit="1"/>
      <protection locked="0"/>
    </xf>
    <xf numFmtId="0" fontId="12" fillId="4" borderId="9" xfId="0" applyFont="1" applyFill="1" applyBorder="1" applyAlignment="1" applyProtection="1">
      <alignment horizontal="center" vertical="center" shrinkToFit="1"/>
      <protection locked="0"/>
    </xf>
    <xf numFmtId="0" fontId="0" fillId="8" borderId="58" xfId="0" applyFont="1" applyFill="1" applyBorder="1" applyAlignment="1" applyProtection="1">
      <alignment horizontal="center" vertical="center" shrinkToFit="1"/>
      <protection locked="0"/>
    </xf>
    <xf numFmtId="0" fontId="0" fillId="8" borderId="60" xfId="0" applyFont="1" applyFill="1" applyBorder="1" applyAlignment="1" applyProtection="1">
      <alignment horizontal="center" vertical="center" shrinkToFit="1"/>
      <protection locked="0"/>
    </xf>
    <xf numFmtId="0" fontId="0" fillId="8" borderId="25" xfId="0" applyFont="1" applyFill="1" applyBorder="1" applyAlignment="1" applyProtection="1">
      <alignment horizontal="center" vertical="center" shrinkToFit="1"/>
      <protection locked="0"/>
    </xf>
    <xf numFmtId="0" fontId="0" fillId="8" borderId="6" xfId="0" applyFont="1" applyFill="1" applyBorder="1" applyAlignment="1" applyProtection="1">
      <alignment horizontal="center" vertical="center" shrinkToFit="1"/>
      <protection locked="0"/>
    </xf>
    <xf numFmtId="0" fontId="0" fillId="0" borderId="60" xfId="0" applyFont="1" applyFill="1" applyBorder="1" applyAlignment="1" applyProtection="1">
      <alignment horizontal="left" vertical="center" shrinkToFit="1"/>
      <protection locked="0"/>
    </xf>
    <xf numFmtId="0" fontId="0" fillId="0" borderId="61"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0" fontId="0" fillId="0" borderId="62" xfId="0" applyFont="1" applyFill="1" applyBorder="1" applyAlignment="1" applyProtection="1">
      <alignment horizontal="left" vertical="center" shrinkToFit="1"/>
      <protection locked="0"/>
    </xf>
    <xf numFmtId="0" fontId="0" fillId="0" borderId="0" xfId="0" applyFont="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0" fillId="0" borderId="63" xfId="0" applyFont="1" applyBorder="1" applyAlignment="1" applyProtection="1">
      <alignment horizontal="left" vertical="center"/>
      <protection locked="0"/>
    </xf>
    <xf numFmtId="0" fontId="0" fillId="0" borderId="6" xfId="0" applyFont="1" applyBorder="1" applyAlignment="1" applyProtection="1">
      <alignment horizontal="left" vertical="center"/>
      <protection locked="0"/>
    </xf>
    <xf numFmtId="0" fontId="0" fillId="0" borderId="64" xfId="0" applyFont="1" applyBorder="1" applyAlignment="1" applyProtection="1">
      <alignment horizontal="left" vertical="center"/>
      <protection locked="0"/>
    </xf>
    <xf numFmtId="0" fontId="14" fillId="0" borderId="65" xfId="0" applyFont="1" applyFill="1" applyBorder="1" applyAlignment="1" applyProtection="1">
      <alignment horizontal="right" vertical="center" shrinkToFit="1"/>
      <protection locked="0"/>
    </xf>
    <xf numFmtId="0" fontId="14" fillId="0" borderId="66" xfId="0" applyFont="1" applyFill="1" applyBorder="1" applyAlignment="1" applyProtection="1">
      <alignment horizontal="right" vertical="center" shrinkToFit="1"/>
      <protection locked="0"/>
    </xf>
    <xf numFmtId="0" fontId="32" fillId="0" borderId="27" xfId="0" applyFont="1" applyBorder="1" applyAlignment="1" applyProtection="1">
      <alignment horizontal="left" vertical="center" indent="1"/>
      <protection locked="0"/>
    </xf>
    <xf numFmtId="0" fontId="32" fillId="0" borderId="28" xfId="0" applyFont="1" applyBorder="1" applyAlignment="1" applyProtection="1">
      <alignment horizontal="left" vertical="center" indent="1"/>
      <protection locked="0"/>
    </xf>
    <xf numFmtId="0" fontId="32" fillId="0" borderId="11" xfId="0" applyFont="1" applyBorder="1" applyAlignment="1" applyProtection="1">
      <alignment horizontal="left" vertical="center" indent="1"/>
      <protection locked="0"/>
    </xf>
    <xf numFmtId="0" fontId="32" fillId="0" borderId="57" xfId="0" applyFont="1" applyBorder="1" applyAlignment="1" applyProtection="1">
      <alignment horizontal="left" vertical="center" indent="1"/>
      <protection locked="0"/>
    </xf>
    <xf numFmtId="0" fontId="12" fillId="0" borderId="67" xfId="0" applyFont="1" applyBorder="1" applyAlignment="1" applyProtection="1">
      <alignment horizontal="center" vertical="center" wrapText="1"/>
      <protection locked="0"/>
    </xf>
    <xf numFmtId="0" fontId="12" fillId="0" borderId="67" xfId="0" applyFont="1" applyBorder="1" applyAlignment="1" applyProtection="1">
      <alignment horizontal="center" vertical="center"/>
      <protection locked="0"/>
    </xf>
    <xf numFmtId="0" fontId="32" fillId="0" borderId="12" xfId="0" applyFont="1" applyBorder="1" applyAlignment="1" applyProtection="1">
      <alignment horizontal="left" vertical="center" indent="1"/>
      <protection locked="0"/>
    </xf>
    <xf numFmtId="0" fontId="32" fillId="0" borderId="34" xfId="0" applyFont="1" applyBorder="1" applyAlignment="1" applyProtection="1">
      <alignment horizontal="left" vertical="center" indent="1"/>
      <protection locked="0"/>
    </xf>
    <xf numFmtId="176" fontId="26" fillId="0" borderId="55" xfId="0" applyNumberFormat="1" applyFont="1" applyBorder="1" applyAlignment="1" applyProtection="1">
      <alignment horizontal="right" vertical="center"/>
      <protection locked="0"/>
    </xf>
    <xf numFmtId="176" fontId="26" fillId="0" borderId="10" xfId="0" applyNumberFormat="1" applyFont="1" applyBorder="1" applyAlignment="1" applyProtection="1">
      <alignment horizontal="right" vertical="center"/>
      <protection locked="0"/>
    </xf>
    <xf numFmtId="176" fontId="26" fillId="0" borderId="2" xfId="0" applyNumberFormat="1" applyFont="1" applyBorder="1" applyAlignment="1" applyProtection="1">
      <alignment horizontal="right" vertical="center"/>
      <protection locked="0"/>
    </xf>
    <xf numFmtId="176" fontId="26" fillId="0" borderId="56" xfId="0" applyNumberFormat="1" applyFont="1" applyBorder="1" applyAlignment="1" applyProtection="1">
      <alignment horizontal="right" vertical="center"/>
      <protection locked="0"/>
    </xf>
    <xf numFmtId="176" fontId="26" fillId="0" borderId="6" xfId="0" applyNumberFormat="1" applyFont="1" applyBorder="1" applyAlignment="1" applyProtection="1">
      <alignment horizontal="right" vertical="center"/>
      <protection locked="0"/>
    </xf>
    <xf numFmtId="176" fontId="26" fillId="0" borderId="7" xfId="0" applyNumberFormat="1" applyFont="1" applyBorder="1" applyAlignment="1" applyProtection="1">
      <alignment horizontal="right" vertical="center"/>
      <protection locked="0"/>
    </xf>
    <xf numFmtId="176" fontId="14" fillId="11" borderId="54" xfId="0" applyNumberFormat="1" applyFont="1" applyFill="1" applyBorder="1" applyAlignment="1" applyProtection="1">
      <alignment horizontal="right" vertical="center"/>
      <protection locked="0"/>
    </xf>
    <xf numFmtId="176" fontId="14" fillId="11" borderId="48" xfId="0" applyNumberFormat="1" applyFont="1" applyFill="1" applyBorder="1" applyAlignment="1" applyProtection="1">
      <alignment horizontal="right" vertical="center"/>
      <protection locked="0"/>
    </xf>
    <xf numFmtId="176" fontId="14" fillId="11" borderId="16" xfId="0" applyNumberFormat="1" applyFont="1" applyFill="1" applyBorder="1" applyAlignment="1" applyProtection="1">
      <alignment horizontal="right" vertical="center"/>
      <protection locked="0"/>
    </xf>
    <xf numFmtId="6" fontId="24" fillId="4" borderId="10" xfId="0" applyNumberFormat="1" applyFont="1" applyFill="1" applyBorder="1" applyAlignment="1" applyProtection="1">
      <alignment horizontal="right" vertical="center"/>
      <protection locked="0"/>
    </xf>
    <xf numFmtId="6" fontId="24" fillId="4" borderId="52" xfId="0" applyNumberFormat="1" applyFont="1" applyFill="1" applyBorder="1" applyAlignment="1" applyProtection="1">
      <alignment horizontal="right" vertical="center"/>
      <protection locked="0"/>
    </xf>
    <xf numFmtId="6" fontId="24" fillId="4" borderId="38" xfId="0" applyNumberFormat="1" applyFont="1" applyFill="1" applyBorder="1" applyAlignment="1" applyProtection="1">
      <alignment horizontal="right" vertical="center"/>
      <protection locked="0"/>
    </xf>
    <xf numFmtId="6" fontId="24" fillId="4" borderId="44" xfId="0" applyNumberFormat="1" applyFont="1" applyFill="1" applyBorder="1" applyAlignment="1" applyProtection="1">
      <alignment horizontal="right" vertical="center"/>
      <protection locked="0"/>
    </xf>
    <xf numFmtId="0" fontId="31" fillId="0" borderId="0" xfId="0" applyFont="1" applyAlignment="1" applyProtection="1">
      <alignment horizontal="center" vertical="center"/>
      <protection locked="0"/>
    </xf>
    <xf numFmtId="0" fontId="26" fillId="0" borderId="1" xfId="0" applyFont="1" applyBorder="1" applyAlignment="1" applyProtection="1">
      <alignment horizontal="center" vertical="center"/>
      <protection locked="0"/>
    </xf>
    <xf numFmtId="0" fontId="26" fillId="0" borderId="50"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cellXfs>
  <cellStyles count="4">
    <cellStyle name="パーセント" xfId="1" builtinId="5"/>
    <cellStyle name="桁区切り" xfId="2" builtinId="6"/>
    <cellStyle name="通貨" xfId="3" builtinId="7"/>
    <cellStyle name="標準"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emf"/><Relationship Id="rId5" Type="http://schemas.openxmlformats.org/officeDocument/2006/relationships/image" Target="../media/image5.png"/><Relationship Id="rId10" Type="http://schemas.openxmlformats.org/officeDocument/2006/relationships/image" Target="../media/image10.emf"/><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13</xdr:col>
      <xdr:colOff>285750</xdr:colOff>
      <xdr:row>2</xdr:row>
      <xdr:rowOff>133350</xdr:rowOff>
    </xdr:from>
    <xdr:to>
      <xdr:col>21</xdr:col>
      <xdr:colOff>247650</xdr:colOff>
      <xdr:row>11</xdr:row>
      <xdr:rowOff>9525</xdr:rowOff>
    </xdr:to>
    <xdr:grpSp>
      <xdr:nvGrpSpPr>
        <xdr:cNvPr id="3" name="グループ化 2">
          <a:extLst>
            <a:ext uri="{FF2B5EF4-FFF2-40B4-BE49-F238E27FC236}">
              <a16:creationId xmlns:a16="http://schemas.microsoft.com/office/drawing/2014/main" id="{A3987235-4BD0-496F-8535-3157C026D88C}"/>
            </a:ext>
          </a:extLst>
        </xdr:cNvPr>
        <xdr:cNvGrpSpPr/>
      </xdr:nvGrpSpPr>
      <xdr:grpSpPr>
        <a:xfrm>
          <a:off x="5859946" y="414959"/>
          <a:ext cx="3829878" cy="1416740"/>
          <a:chOff x="5857875" y="419100"/>
          <a:chExt cx="3829050" cy="1390650"/>
        </a:xfrm>
      </xdr:grpSpPr>
      <xdr:grpSp>
        <xdr:nvGrpSpPr>
          <xdr:cNvPr id="2" name="グループ化 1">
            <a:extLst>
              <a:ext uri="{FF2B5EF4-FFF2-40B4-BE49-F238E27FC236}">
                <a16:creationId xmlns:a16="http://schemas.microsoft.com/office/drawing/2014/main" id="{F0655E33-FD51-4447-B7CD-A997770FCF2B}"/>
              </a:ext>
            </a:extLst>
          </xdr:cNvPr>
          <xdr:cNvGrpSpPr/>
        </xdr:nvGrpSpPr>
        <xdr:grpSpPr>
          <a:xfrm>
            <a:off x="5867400" y="419100"/>
            <a:ext cx="3819525" cy="1390650"/>
            <a:chOff x="5867400" y="419100"/>
            <a:chExt cx="3819525" cy="1390650"/>
          </a:xfrm>
        </xdr:grpSpPr>
        <xdr:pic>
          <xdr:nvPicPr>
            <xdr:cNvPr id="2771" name="図 2">
              <a:extLst>
                <a:ext uri="{FF2B5EF4-FFF2-40B4-BE49-F238E27FC236}">
                  <a16:creationId xmlns:a16="http://schemas.microsoft.com/office/drawing/2014/main" id="{5BDB4807-D34B-40F9-840E-2E60BC8E4D0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39150" y="419100"/>
              <a:ext cx="12477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72" name="図 2">
              <a:extLst>
                <a:ext uri="{FF2B5EF4-FFF2-40B4-BE49-F238E27FC236}">
                  <a16:creationId xmlns:a16="http://schemas.microsoft.com/office/drawing/2014/main" id="{2E9D05E1-F25B-4CD6-B32A-9765FA95B6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67400" y="523875"/>
              <a:ext cx="32004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2773" name="図 4">
            <a:extLst>
              <a:ext uri="{FF2B5EF4-FFF2-40B4-BE49-F238E27FC236}">
                <a16:creationId xmlns:a16="http://schemas.microsoft.com/office/drawing/2014/main" id="{9BE6FAFC-CA69-4A90-9CDC-1DBD897CB48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857875" y="1323975"/>
            <a:ext cx="28194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485775</xdr:colOff>
      <xdr:row>67</xdr:row>
      <xdr:rowOff>133350</xdr:rowOff>
    </xdr:from>
    <xdr:to>
      <xdr:col>21</xdr:col>
      <xdr:colOff>209550</xdr:colOff>
      <xdr:row>76</xdr:row>
      <xdr:rowOff>66675</xdr:rowOff>
    </xdr:to>
    <xdr:grpSp>
      <xdr:nvGrpSpPr>
        <xdr:cNvPr id="4" name="グループ化 3">
          <a:extLst>
            <a:ext uri="{FF2B5EF4-FFF2-40B4-BE49-F238E27FC236}">
              <a16:creationId xmlns:a16="http://schemas.microsoft.com/office/drawing/2014/main" id="{F399A246-7F37-425A-A088-6A1FEE1509B6}"/>
            </a:ext>
          </a:extLst>
        </xdr:cNvPr>
        <xdr:cNvGrpSpPr/>
      </xdr:nvGrpSpPr>
      <xdr:grpSpPr>
        <a:xfrm>
          <a:off x="593449" y="13799654"/>
          <a:ext cx="9058275" cy="1324804"/>
          <a:chOff x="590550" y="13830300"/>
          <a:chExt cx="9058275" cy="1333500"/>
        </a:xfrm>
      </xdr:grpSpPr>
      <xdr:pic>
        <xdr:nvPicPr>
          <xdr:cNvPr id="2774" name="図 4">
            <a:extLst>
              <a:ext uri="{FF2B5EF4-FFF2-40B4-BE49-F238E27FC236}">
                <a16:creationId xmlns:a16="http://schemas.microsoft.com/office/drawing/2014/main" id="{153C8D4B-EB65-48E6-B77C-B2BC7641C93A}"/>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90550" y="13830300"/>
            <a:ext cx="43434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75" name="図 12">
            <a:extLst>
              <a:ext uri="{FF2B5EF4-FFF2-40B4-BE49-F238E27FC236}">
                <a16:creationId xmlns:a16="http://schemas.microsoft.com/office/drawing/2014/main" id="{383B89C3-6478-4811-ABBF-0F0616317EC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629275" y="13868400"/>
            <a:ext cx="16192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76" name="図 14">
            <a:extLst>
              <a:ext uri="{FF2B5EF4-FFF2-40B4-BE49-F238E27FC236}">
                <a16:creationId xmlns:a16="http://schemas.microsoft.com/office/drawing/2014/main" id="{D197C4A5-AB72-41FA-BF5A-10399572342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429500" y="13849350"/>
            <a:ext cx="20383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77" name="図 16">
            <a:extLst>
              <a:ext uri="{FF2B5EF4-FFF2-40B4-BE49-F238E27FC236}">
                <a16:creationId xmlns:a16="http://schemas.microsoft.com/office/drawing/2014/main" id="{F13DC1AA-8397-4533-B02B-854D5604E573}"/>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591175" y="14287500"/>
            <a:ext cx="40576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31</xdr:col>
      <xdr:colOff>114300</xdr:colOff>
      <xdr:row>78</xdr:row>
      <xdr:rowOff>123825</xdr:rowOff>
    </xdr:from>
    <xdr:to>
      <xdr:col>31</xdr:col>
      <xdr:colOff>790575</xdr:colOff>
      <xdr:row>84</xdr:row>
      <xdr:rowOff>47625</xdr:rowOff>
    </xdr:to>
    <xdr:pic>
      <xdr:nvPicPr>
        <xdr:cNvPr id="2778" name="図 18">
          <a:extLst>
            <a:ext uri="{FF2B5EF4-FFF2-40B4-BE49-F238E27FC236}">
              <a16:creationId xmlns:a16="http://schemas.microsoft.com/office/drawing/2014/main" id="{7B042967-6B1F-4D33-900F-C11964A2F96E}"/>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0991850" y="15544800"/>
          <a:ext cx="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62</xdr:row>
      <xdr:rowOff>66675</xdr:rowOff>
    </xdr:from>
    <xdr:to>
      <xdr:col>1</xdr:col>
      <xdr:colOff>533400</xdr:colOff>
      <xdr:row>66</xdr:row>
      <xdr:rowOff>314325</xdr:rowOff>
    </xdr:to>
    <xdr:pic>
      <xdr:nvPicPr>
        <xdr:cNvPr id="2779" name="図 2">
          <a:extLst>
            <a:ext uri="{FF2B5EF4-FFF2-40B4-BE49-F238E27FC236}">
              <a16:creationId xmlns:a16="http://schemas.microsoft.com/office/drawing/2014/main" id="{DAA6F2ED-118D-4A70-9636-B2A27DAF629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42875" y="12144375"/>
          <a:ext cx="495300" cy="154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49696</xdr:colOff>
      <xdr:row>77</xdr:row>
      <xdr:rowOff>74543</xdr:rowOff>
    </xdr:from>
    <xdr:to>
      <xdr:col>15</xdr:col>
      <xdr:colOff>265872</xdr:colOff>
      <xdr:row>95</xdr:row>
      <xdr:rowOff>4141</xdr:rowOff>
    </xdr:to>
    <xdr:pic>
      <xdr:nvPicPr>
        <xdr:cNvPr id="24" name="図 23">
          <a:extLst>
            <a:ext uri="{FF2B5EF4-FFF2-40B4-BE49-F238E27FC236}">
              <a16:creationId xmlns:a16="http://schemas.microsoft.com/office/drawing/2014/main" id="{B01B96C3-D3D7-4495-BEC8-D94A24475E26}"/>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9696" y="15297978"/>
          <a:ext cx="7024480" cy="27539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364435</xdr:colOff>
      <xdr:row>77</xdr:row>
      <xdr:rowOff>82826</xdr:rowOff>
    </xdr:from>
    <xdr:to>
      <xdr:col>22</xdr:col>
      <xdr:colOff>92350</xdr:colOff>
      <xdr:row>88</xdr:row>
      <xdr:rowOff>159026</xdr:rowOff>
    </xdr:to>
    <xdr:pic>
      <xdr:nvPicPr>
        <xdr:cNvPr id="26" name="図 25">
          <a:extLst>
            <a:ext uri="{FF2B5EF4-FFF2-40B4-BE49-F238E27FC236}">
              <a16:creationId xmlns:a16="http://schemas.microsoft.com/office/drawing/2014/main" id="{B66AA6A5-DBDB-46F3-8A0F-EEB0DEA4A0F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172739" y="15306261"/>
          <a:ext cx="3322568" cy="17410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V190"/>
  <sheetViews>
    <sheetView tabSelected="1" view="pageBreakPreview" zoomScale="115" zoomScaleNormal="130" zoomScaleSheetLayoutView="115" workbookViewId="0">
      <selection activeCell="X7" sqref="X7"/>
    </sheetView>
  </sheetViews>
  <sheetFormatPr defaultRowHeight="11.25" x14ac:dyDescent="0.15"/>
  <cols>
    <col min="1" max="1" width="1.375" style="4" customWidth="1"/>
    <col min="2" max="2" width="7.375" style="4" customWidth="1"/>
    <col min="3" max="3" width="8.625" style="4" customWidth="1"/>
    <col min="4" max="4" width="9.25" style="4" customWidth="1"/>
    <col min="5" max="5" width="6.875" style="4" customWidth="1"/>
    <col min="6" max="6" width="8.5" style="4" bestFit="1" customWidth="1"/>
    <col min="7" max="9" width="5.875" style="4" customWidth="1"/>
    <col min="10" max="10" width="6.875" style="4" customWidth="1"/>
    <col min="11" max="11" width="2.25" style="4" customWidth="1"/>
    <col min="12" max="12" width="2.125" style="4" customWidth="1"/>
    <col min="13" max="13" width="2.25" style="4" customWidth="1"/>
    <col min="14" max="14" width="7.375" style="4" customWidth="1"/>
    <col min="15" max="15" width="8.75" style="4" customWidth="1"/>
    <col min="16" max="16" width="8.5" style="4" customWidth="1"/>
    <col min="17" max="17" width="6.375" style="4" customWidth="1"/>
    <col min="18" max="18" width="6.625" style="4" customWidth="1"/>
    <col min="19" max="21" width="4.375" style="4" customWidth="1"/>
    <col min="22" max="22" width="12.625" style="4" customWidth="1"/>
    <col min="23" max="23" width="2.25" style="4" customWidth="1"/>
    <col min="24" max="24" width="5.5" style="4" customWidth="1"/>
    <col min="25" max="25" width="3" style="4" hidden="1" customWidth="1"/>
    <col min="26" max="26" width="10" style="4" hidden="1" customWidth="1"/>
    <col min="27" max="27" width="11.875" style="4" hidden="1" customWidth="1"/>
    <col min="28" max="28" width="9" style="4" hidden="1" customWidth="1"/>
    <col min="29" max="29" width="10.25" style="5" hidden="1" customWidth="1"/>
    <col min="30" max="30" width="4.5" style="4" hidden="1" customWidth="1"/>
    <col min="31" max="31" width="16.375" style="4" hidden="1" customWidth="1"/>
    <col min="32" max="32" width="11.125" style="4" hidden="1" customWidth="1"/>
    <col min="33" max="33" width="4.5" style="4" hidden="1" customWidth="1"/>
    <col min="34" max="34" width="16" style="4" hidden="1" customWidth="1"/>
    <col min="35" max="35" width="8.875" style="4" hidden="1" customWidth="1"/>
    <col min="36" max="36" width="27.375" style="4" hidden="1" customWidth="1"/>
    <col min="37" max="37" width="9" style="4" hidden="1" customWidth="1"/>
    <col min="38" max="38" width="5.5" style="4" hidden="1" customWidth="1"/>
    <col min="39" max="39" width="4.5" style="4" hidden="1" customWidth="1"/>
    <col min="40" max="40" width="5.25" style="4" hidden="1" customWidth="1"/>
    <col min="41" max="41" width="4.5" style="4" hidden="1" customWidth="1"/>
    <col min="42" max="42" width="7.125" style="4" hidden="1" customWidth="1"/>
    <col min="43" max="43" width="4.5" style="4" hidden="1" customWidth="1"/>
    <col min="44" max="44" width="6" style="4" hidden="1" customWidth="1"/>
    <col min="45" max="45" width="9" style="4" hidden="1" customWidth="1"/>
    <col min="46" max="47" width="9.375" style="4" hidden="1" customWidth="1"/>
    <col min="48" max="48" width="9.375" style="4" customWidth="1"/>
    <col min="49" max="50" width="11.75" style="4" customWidth="1"/>
    <col min="51" max="51" width="10.625" style="4" customWidth="1"/>
    <col min="52" max="16384" width="9" style="4"/>
  </cols>
  <sheetData>
    <row r="1" spans="1:40" ht="11.25" customHeight="1" x14ac:dyDescent="0.15">
      <c r="A1" s="1"/>
      <c r="B1" s="1"/>
      <c r="C1" s="1"/>
      <c r="D1" s="1"/>
      <c r="E1" s="1"/>
      <c r="F1" s="1"/>
      <c r="G1" s="1"/>
      <c r="H1" s="1"/>
      <c r="I1" s="1"/>
      <c r="J1" s="1"/>
      <c r="K1" s="1"/>
      <c r="L1" s="1"/>
      <c r="M1" s="2"/>
      <c r="N1" s="3"/>
      <c r="O1" s="3"/>
      <c r="P1" s="3"/>
      <c r="Q1" s="3"/>
      <c r="R1" s="3"/>
      <c r="S1" s="3"/>
      <c r="T1" s="3"/>
      <c r="U1" s="3"/>
      <c r="V1" s="3"/>
      <c r="W1" s="1"/>
      <c r="X1" s="1"/>
      <c r="AK1" s="1"/>
      <c r="AL1" s="6"/>
      <c r="AM1" s="1"/>
      <c r="AN1" s="7"/>
    </row>
    <row r="2" spans="1:40" ht="11.25" customHeight="1" x14ac:dyDescent="0.15">
      <c r="A2" s="1"/>
      <c r="B2" s="305" t="s">
        <v>104</v>
      </c>
      <c r="C2" s="305"/>
      <c r="D2" s="305"/>
      <c r="E2" s="305"/>
      <c r="F2" s="305"/>
      <c r="G2" s="8"/>
      <c r="H2" s="9"/>
      <c r="I2" s="10"/>
      <c r="J2" s="10"/>
      <c r="K2" s="11"/>
      <c r="L2" s="11"/>
      <c r="M2" s="2"/>
      <c r="N2" s="3"/>
      <c r="O2" s="3"/>
      <c r="P2" s="3"/>
      <c r="Q2" s="3"/>
      <c r="R2" s="3"/>
      <c r="S2" s="3"/>
      <c r="T2" s="199"/>
      <c r="U2" s="199"/>
      <c r="V2" s="199"/>
      <c r="W2" s="1"/>
      <c r="AK2" s="1"/>
      <c r="AL2" s="12"/>
      <c r="AM2" s="1"/>
      <c r="AN2" s="1"/>
    </row>
    <row r="3" spans="1:40" ht="11.25" customHeight="1" x14ac:dyDescent="0.15">
      <c r="A3" s="1"/>
      <c r="B3" s="305"/>
      <c r="C3" s="305"/>
      <c r="D3" s="305"/>
      <c r="E3" s="305"/>
      <c r="F3" s="305"/>
      <c r="G3" s="8"/>
      <c r="H3" s="9"/>
      <c r="I3" s="13" t="str">
        <f>IF(AL2="","","担当　　"&amp;AL2)</f>
        <v/>
      </c>
      <c r="J3" s="14"/>
      <c r="K3" s="15"/>
      <c r="L3" s="15"/>
      <c r="M3" s="2"/>
      <c r="N3" s="16"/>
      <c r="O3" s="16"/>
      <c r="P3" s="16"/>
      <c r="Q3" s="16"/>
      <c r="R3" s="16"/>
      <c r="S3" s="16"/>
      <c r="T3" s="17"/>
      <c r="U3" s="17"/>
      <c r="V3" s="17"/>
      <c r="W3" s="1"/>
      <c r="AK3" s="1"/>
      <c r="AL3" s="12"/>
      <c r="AM3" s="1"/>
      <c r="AN3" s="1"/>
    </row>
    <row r="4" spans="1:40" ht="12.75" customHeight="1" x14ac:dyDescent="0.15">
      <c r="A4" s="1"/>
      <c r="B4" s="9"/>
      <c r="C4" s="9"/>
      <c r="D4" s="9"/>
      <c r="E4" s="9"/>
      <c r="F4" s="18"/>
      <c r="G4" s="18"/>
      <c r="H4" s="18"/>
      <c r="I4" s="14"/>
      <c r="J4" s="14"/>
      <c r="K4" s="15"/>
      <c r="L4" s="15"/>
      <c r="M4" s="2"/>
      <c r="N4" s="16"/>
      <c r="O4" s="16"/>
      <c r="P4" s="16"/>
      <c r="Q4" s="16"/>
      <c r="R4" s="16"/>
      <c r="S4" s="16"/>
      <c r="T4" s="9"/>
      <c r="U4" s="9"/>
      <c r="V4" s="9"/>
      <c r="W4" s="1"/>
      <c r="AA4" s="263" t="s">
        <v>3</v>
      </c>
      <c r="AB4" s="264"/>
      <c r="AC4" s="19" t="s">
        <v>4</v>
      </c>
      <c r="AD4" s="20" t="s">
        <v>26</v>
      </c>
      <c r="AE4" s="21" t="s">
        <v>5</v>
      </c>
      <c r="AF4" s="22"/>
      <c r="AG4" s="23"/>
      <c r="AH4" s="1"/>
      <c r="AI4" s="1"/>
      <c r="AK4" s="1"/>
      <c r="AL4" s="12"/>
      <c r="AM4" s="1"/>
      <c r="AN4" s="1"/>
    </row>
    <row r="5" spans="1:40" ht="12.75" customHeight="1" thickBot="1" x14ac:dyDescent="0.2">
      <c r="A5" s="24"/>
      <c r="B5" s="24"/>
      <c r="C5" s="24"/>
      <c r="D5" s="24"/>
      <c r="E5" s="24"/>
      <c r="F5" s="24"/>
      <c r="G5" s="24"/>
      <c r="H5" s="24"/>
      <c r="I5" s="24"/>
      <c r="J5" s="24"/>
      <c r="K5" s="24"/>
      <c r="L5" s="25"/>
      <c r="M5" s="2"/>
      <c r="N5" s="26"/>
      <c r="O5" s="26"/>
      <c r="P5" s="27"/>
      <c r="Q5" s="28"/>
      <c r="R5" s="27"/>
      <c r="S5" s="26"/>
      <c r="T5" s="26"/>
      <c r="U5" s="26"/>
      <c r="V5" s="26"/>
      <c r="W5" s="1"/>
      <c r="Y5" s="4">
        <v>1</v>
      </c>
      <c r="AA5" s="181" t="str">
        <f>IF(AE5="","",C16)</f>
        <v/>
      </c>
      <c r="AB5" s="182"/>
      <c r="AC5" s="29"/>
      <c r="AD5" s="30"/>
      <c r="AE5" s="31" t="str">
        <f>F16</f>
        <v/>
      </c>
      <c r="AF5" s="32"/>
      <c r="AG5" s="33"/>
      <c r="AH5" s="33"/>
      <c r="AI5" s="1" t="str">
        <f>IF(AH5=0,IF(AH5="","",AE5),"")</f>
        <v/>
      </c>
      <c r="AK5" s="1"/>
      <c r="AL5" s="6"/>
      <c r="AM5" s="1"/>
      <c r="AN5" s="1"/>
    </row>
    <row r="6" spans="1:40" ht="12.75" customHeight="1" x14ac:dyDescent="0.15">
      <c r="A6" s="24"/>
      <c r="B6" s="313" t="s">
        <v>89</v>
      </c>
      <c r="C6" s="314"/>
      <c r="D6" s="317" t="s">
        <v>120</v>
      </c>
      <c r="E6" s="317"/>
      <c r="F6" s="317"/>
      <c r="G6" s="317"/>
      <c r="H6" s="317"/>
      <c r="I6" s="317"/>
      <c r="J6" s="318"/>
      <c r="K6" s="24"/>
      <c r="L6" s="25"/>
      <c r="M6" s="2"/>
      <c r="N6" s="34"/>
      <c r="O6" s="26"/>
      <c r="P6" s="35"/>
      <c r="Q6" s="36"/>
      <c r="R6" s="35"/>
      <c r="S6" s="37"/>
      <c r="T6" s="26"/>
      <c r="U6" s="26"/>
      <c r="V6" s="26"/>
      <c r="W6" s="1"/>
      <c r="Y6" s="4">
        <v>2</v>
      </c>
      <c r="AA6" s="181" t="str">
        <f t="shared" ref="AA6:AA12" si="0">IF(AE6="","",C17)</f>
        <v/>
      </c>
      <c r="AB6" s="182"/>
      <c r="AC6" s="38"/>
      <c r="AD6" s="39"/>
      <c r="AE6" s="31" t="str">
        <f t="shared" ref="AE6:AE27" si="1">F17</f>
        <v/>
      </c>
      <c r="AF6" s="32"/>
      <c r="AG6" s="1"/>
      <c r="AH6" s="1"/>
      <c r="AI6" s="1" t="str">
        <f t="shared" ref="AI6:AI48" si="2">IF(AH6=0,IF(AH6="","",AE6),"")</f>
        <v/>
      </c>
      <c r="AK6" s="1"/>
      <c r="AL6" s="12"/>
      <c r="AM6" s="1"/>
      <c r="AN6" s="1"/>
    </row>
    <row r="7" spans="1:40" ht="12.75" customHeight="1" x14ac:dyDescent="0.15">
      <c r="A7" s="24"/>
      <c r="B7" s="315"/>
      <c r="C7" s="316"/>
      <c r="D7" s="319"/>
      <c r="E7" s="319"/>
      <c r="F7" s="319"/>
      <c r="G7" s="319"/>
      <c r="H7" s="319"/>
      <c r="I7" s="319"/>
      <c r="J7" s="320"/>
      <c r="K7" s="40"/>
      <c r="L7" s="40"/>
      <c r="M7" s="2"/>
      <c r="N7" s="41"/>
      <c r="O7" s="26"/>
      <c r="P7" s="27"/>
      <c r="Q7" s="28"/>
      <c r="R7" s="27"/>
      <c r="S7" s="26"/>
      <c r="T7" s="26"/>
      <c r="U7" s="26"/>
      <c r="V7" s="26"/>
      <c r="W7" s="1"/>
      <c r="Y7" s="4">
        <v>3</v>
      </c>
      <c r="AA7" s="181" t="str">
        <f t="shared" si="0"/>
        <v/>
      </c>
      <c r="AB7" s="182"/>
      <c r="AC7" s="29"/>
      <c r="AD7" s="30"/>
      <c r="AE7" s="31" t="str">
        <f t="shared" si="1"/>
        <v/>
      </c>
      <c r="AF7" s="32"/>
      <c r="AG7" s="1"/>
      <c r="AH7" s="1"/>
      <c r="AI7" s="1" t="str">
        <f t="shared" si="2"/>
        <v/>
      </c>
      <c r="AK7" s="1"/>
      <c r="AL7" s="12"/>
      <c r="AM7" s="1"/>
      <c r="AN7" s="1"/>
    </row>
    <row r="8" spans="1:40" ht="12.75" customHeight="1" x14ac:dyDescent="0.15">
      <c r="A8" s="24"/>
      <c r="B8" s="42"/>
      <c r="C8" s="321" t="s">
        <v>98</v>
      </c>
      <c r="D8" s="322"/>
      <c r="E8" s="322"/>
      <c r="F8" s="322"/>
      <c r="G8" s="322"/>
      <c r="H8" s="322"/>
      <c r="I8" s="322"/>
      <c r="J8" s="323"/>
      <c r="K8" s="40"/>
      <c r="L8" s="40"/>
      <c r="M8" s="2"/>
      <c r="N8" s="37"/>
      <c r="O8" s="26"/>
      <c r="P8" s="35"/>
      <c r="Q8" s="36"/>
      <c r="R8" s="35"/>
      <c r="S8" s="37"/>
      <c r="T8" s="26"/>
      <c r="U8" s="26"/>
      <c r="V8" s="26"/>
      <c r="W8" s="1"/>
      <c r="Y8" s="4">
        <v>4</v>
      </c>
      <c r="AA8" s="181" t="str">
        <f t="shared" si="0"/>
        <v/>
      </c>
      <c r="AB8" s="182"/>
      <c r="AC8" s="38"/>
      <c r="AD8" s="39"/>
      <c r="AE8" s="31" t="str">
        <f t="shared" si="1"/>
        <v/>
      </c>
      <c r="AF8" s="32"/>
      <c r="AG8" s="1"/>
      <c r="AH8" s="1"/>
      <c r="AI8" s="1" t="str">
        <f t="shared" si="2"/>
        <v/>
      </c>
      <c r="AK8" s="1"/>
      <c r="AL8" s="43"/>
      <c r="AM8" s="1"/>
      <c r="AN8" s="1"/>
    </row>
    <row r="9" spans="1:40" ht="12.75" customHeight="1" x14ac:dyDescent="0.15">
      <c r="A9" s="24"/>
      <c r="B9" s="44"/>
      <c r="C9" s="324"/>
      <c r="D9" s="324"/>
      <c r="E9" s="324"/>
      <c r="F9" s="324"/>
      <c r="G9" s="324"/>
      <c r="H9" s="324"/>
      <c r="I9" s="324"/>
      <c r="J9" s="325"/>
      <c r="K9" s="40"/>
      <c r="L9" s="40"/>
      <c r="M9" s="2"/>
      <c r="N9" s="26"/>
      <c r="O9" s="26"/>
      <c r="P9" s="27"/>
      <c r="Q9" s="28"/>
      <c r="R9" s="27"/>
      <c r="S9" s="26"/>
      <c r="T9" s="26"/>
      <c r="U9" s="26"/>
      <c r="V9" s="26"/>
      <c r="W9" s="1"/>
      <c r="Y9" s="4">
        <v>5</v>
      </c>
      <c r="AA9" s="181" t="str">
        <f t="shared" si="0"/>
        <v/>
      </c>
      <c r="AB9" s="182"/>
      <c r="AC9" s="29"/>
      <c r="AD9" s="30"/>
      <c r="AE9" s="31" t="str">
        <f t="shared" si="1"/>
        <v/>
      </c>
      <c r="AF9" s="32"/>
      <c r="AG9" s="1"/>
      <c r="AH9" s="1"/>
      <c r="AI9" s="1" t="str">
        <f t="shared" si="2"/>
        <v/>
      </c>
      <c r="AK9" s="1"/>
      <c r="AL9" s="12"/>
      <c r="AM9" s="1"/>
      <c r="AN9" s="1"/>
    </row>
    <row r="10" spans="1:40" ht="18.75" customHeight="1" thickBot="1" x14ac:dyDescent="0.2">
      <c r="A10" s="45"/>
      <c r="B10" s="46"/>
      <c r="C10" s="326" t="s">
        <v>99</v>
      </c>
      <c r="D10" s="326"/>
      <c r="E10" s="326"/>
      <c r="F10" s="326"/>
      <c r="G10" s="326"/>
      <c r="H10" s="326"/>
      <c r="I10" s="326"/>
      <c r="J10" s="327"/>
      <c r="K10" s="40"/>
      <c r="L10" s="40"/>
      <c r="M10" s="2"/>
      <c r="N10" s="37"/>
      <c r="O10" s="26"/>
      <c r="P10" s="35"/>
      <c r="Q10" s="36"/>
      <c r="R10" s="35"/>
      <c r="S10" s="37"/>
      <c r="T10" s="26"/>
      <c r="U10" s="26"/>
      <c r="V10" s="26"/>
      <c r="W10" s="1"/>
      <c r="Y10" s="4">
        <v>6</v>
      </c>
      <c r="AA10" s="181" t="str">
        <f t="shared" si="0"/>
        <v/>
      </c>
      <c r="AB10" s="182"/>
      <c r="AC10" s="38"/>
      <c r="AD10" s="39"/>
      <c r="AE10" s="31" t="str">
        <f t="shared" si="1"/>
        <v/>
      </c>
      <c r="AF10" s="32"/>
      <c r="AG10" s="1"/>
      <c r="AH10" s="1"/>
      <c r="AI10" s="1" t="str">
        <f t="shared" si="2"/>
        <v/>
      </c>
      <c r="AK10" s="1"/>
      <c r="AL10" s="12"/>
      <c r="AM10" s="1"/>
      <c r="AN10" s="1"/>
    </row>
    <row r="11" spans="1:40" ht="12.75" customHeight="1" x14ac:dyDescent="0.15">
      <c r="A11" s="1"/>
      <c r="B11" s="1"/>
      <c r="C11" s="1"/>
      <c r="D11" s="1"/>
      <c r="E11" s="1"/>
      <c r="F11" s="1"/>
      <c r="G11" s="1"/>
      <c r="H11" s="1"/>
      <c r="I11" s="1"/>
      <c r="J11" s="1"/>
      <c r="K11" s="1"/>
      <c r="L11" s="1"/>
      <c r="M11" s="2"/>
      <c r="N11" s="2"/>
      <c r="O11" s="2"/>
      <c r="P11" s="2"/>
      <c r="Q11" s="2"/>
      <c r="R11" s="2"/>
      <c r="S11" s="2"/>
      <c r="T11" s="2"/>
      <c r="U11" s="2"/>
      <c r="V11" s="2"/>
      <c r="W11" s="1"/>
      <c r="Y11" s="4">
        <v>7</v>
      </c>
      <c r="AA11" s="181" t="str">
        <f t="shared" si="0"/>
        <v/>
      </c>
      <c r="AB11" s="182"/>
      <c r="AC11" s="29"/>
      <c r="AD11" s="30"/>
      <c r="AE11" s="31" t="str">
        <f t="shared" si="1"/>
        <v/>
      </c>
      <c r="AF11" s="32"/>
      <c r="AG11" s="1"/>
      <c r="AH11" s="1"/>
      <c r="AI11" s="1" t="str">
        <f t="shared" si="2"/>
        <v/>
      </c>
      <c r="AK11" s="2"/>
      <c r="AL11" s="47"/>
      <c r="AM11" s="2"/>
      <c r="AN11" s="2"/>
    </row>
    <row r="12" spans="1:40" ht="15.75" customHeight="1" x14ac:dyDescent="0.15">
      <c r="A12" s="48"/>
      <c r="B12" s="206" t="s">
        <v>10</v>
      </c>
      <c r="C12" s="206"/>
      <c r="D12" s="206"/>
      <c r="E12" s="206"/>
      <c r="F12" s="206"/>
      <c r="G12" s="206"/>
      <c r="H12" s="206"/>
      <c r="I12" s="206"/>
      <c r="J12" s="206"/>
      <c r="K12" s="49"/>
      <c r="M12" s="48"/>
      <c r="N12" s="206" t="s">
        <v>39</v>
      </c>
      <c r="O12" s="206"/>
      <c r="P12" s="206"/>
      <c r="Q12" s="206"/>
      <c r="R12" s="206"/>
      <c r="S12" s="206"/>
      <c r="T12" s="206"/>
      <c r="U12" s="206"/>
      <c r="V12" s="206"/>
      <c r="W12" s="49"/>
      <c r="Y12" s="4">
        <v>8</v>
      </c>
      <c r="AA12" s="181" t="str">
        <f t="shared" si="0"/>
        <v/>
      </c>
      <c r="AB12" s="182"/>
      <c r="AC12" s="38"/>
      <c r="AD12" s="39"/>
      <c r="AE12" s="31" t="str">
        <f t="shared" si="1"/>
        <v/>
      </c>
      <c r="AF12" s="32"/>
      <c r="AG12" s="1"/>
      <c r="AH12" s="1"/>
      <c r="AI12" s="1" t="str">
        <f t="shared" si="2"/>
        <v/>
      </c>
      <c r="AK12" s="1"/>
      <c r="AL12" s="12"/>
      <c r="AM12" s="1"/>
      <c r="AN12" s="1"/>
    </row>
    <row r="13" spans="1:40" ht="15.75" customHeight="1" x14ac:dyDescent="0.15">
      <c r="A13" s="32"/>
      <c r="B13" s="207"/>
      <c r="C13" s="207"/>
      <c r="D13" s="207"/>
      <c r="E13" s="207"/>
      <c r="F13" s="207"/>
      <c r="G13" s="207"/>
      <c r="H13" s="207"/>
      <c r="I13" s="207"/>
      <c r="J13" s="207"/>
      <c r="K13" s="50"/>
      <c r="M13" s="32"/>
      <c r="N13" s="207"/>
      <c r="O13" s="207"/>
      <c r="P13" s="207"/>
      <c r="Q13" s="207"/>
      <c r="R13" s="207"/>
      <c r="S13" s="207"/>
      <c r="T13" s="207"/>
      <c r="U13" s="207"/>
      <c r="V13" s="207"/>
      <c r="W13" s="50"/>
      <c r="Y13" s="4">
        <v>9</v>
      </c>
      <c r="AA13" s="181" t="str">
        <f>IF(AE13="","",C24)</f>
        <v/>
      </c>
      <c r="AB13" s="182"/>
      <c r="AC13" s="29"/>
      <c r="AD13" s="30"/>
      <c r="AE13" s="31" t="str">
        <f t="shared" si="1"/>
        <v/>
      </c>
      <c r="AF13" s="32"/>
      <c r="AG13" s="1"/>
      <c r="AH13" s="1"/>
      <c r="AI13" s="1" t="str">
        <f t="shared" si="2"/>
        <v/>
      </c>
      <c r="AK13" s="1"/>
      <c r="AL13" s="12"/>
      <c r="AM13" s="1"/>
      <c r="AN13" s="1"/>
    </row>
    <row r="14" spans="1:40" ht="15.75" customHeight="1" x14ac:dyDescent="0.15">
      <c r="A14" s="32"/>
      <c r="B14" s="208" t="s">
        <v>19</v>
      </c>
      <c r="C14" s="208"/>
      <c r="D14" s="208"/>
      <c r="E14" s="208"/>
      <c r="F14" s="208"/>
      <c r="G14" s="208"/>
      <c r="H14" s="208"/>
      <c r="I14" s="208"/>
      <c r="J14" s="208"/>
      <c r="K14" s="50"/>
      <c r="M14" s="32"/>
      <c r="N14" s="208" t="s">
        <v>19</v>
      </c>
      <c r="O14" s="208"/>
      <c r="P14" s="208"/>
      <c r="Q14" s="208"/>
      <c r="R14" s="208"/>
      <c r="S14" s="208"/>
      <c r="T14" s="208"/>
      <c r="U14" s="208"/>
      <c r="V14" s="208"/>
      <c r="W14" s="50"/>
      <c r="Y14" s="4">
        <v>10</v>
      </c>
      <c r="AA14" s="181">
        <f t="shared" ref="AA14:AA21" si="3">IF(AE14="","",B25)</f>
        <v>0</v>
      </c>
      <c r="AB14" s="182"/>
      <c r="AC14" s="51"/>
      <c r="AD14" s="52"/>
      <c r="AE14" s="31">
        <f>F25</f>
        <v>0</v>
      </c>
      <c r="AF14" s="32"/>
      <c r="AG14" s="1"/>
      <c r="AH14" s="1"/>
      <c r="AI14" s="1" t="str">
        <f t="shared" si="2"/>
        <v/>
      </c>
      <c r="AK14" s="1"/>
      <c r="AL14" s="12"/>
      <c r="AM14" s="1"/>
      <c r="AN14" s="1"/>
    </row>
    <row r="15" spans="1:40" ht="15.75" customHeight="1" x14ac:dyDescent="0.15">
      <c r="A15" s="32"/>
      <c r="B15" s="214" t="s">
        <v>3</v>
      </c>
      <c r="C15" s="215"/>
      <c r="D15" s="53" t="s">
        <v>4</v>
      </c>
      <c r="E15" s="53" t="s">
        <v>2</v>
      </c>
      <c r="F15" s="54" t="s">
        <v>5</v>
      </c>
      <c r="G15" s="216" t="s">
        <v>0</v>
      </c>
      <c r="H15" s="217"/>
      <c r="I15" s="217"/>
      <c r="J15" s="218"/>
      <c r="K15" s="50"/>
      <c r="M15" s="32"/>
      <c r="N15" s="311" t="s">
        <v>3</v>
      </c>
      <c r="O15" s="312"/>
      <c r="P15" s="55" t="s">
        <v>4</v>
      </c>
      <c r="Q15" s="55" t="s">
        <v>2</v>
      </c>
      <c r="R15" s="56" t="s">
        <v>5</v>
      </c>
      <c r="S15" s="308" t="s">
        <v>0</v>
      </c>
      <c r="T15" s="309"/>
      <c r="U15" s="309"/>
      <c r="V15" s="310"/>
      <c r="W15" s="50"/>
      <c r="Y15" s="4">
        <v>11</v>
      </c>
      <c r="AA15" s="181" t="str">
        <f t="shared" si="3"/>
        <v/>
      </c>
      <c r="AB15" s="182"/>
      <c r="AC15" s="51"/>
      <c r="AD15" s="57"/>
      <c r="AE15" s="31" t="str">
        <f t="shared" si="1"/>
        <v/>
      </c>
      <c r="AF15" s="32"/>
      <c r="AG15" s="1"/>
      <c r="AH15" s="1"/>
      <c r="AI15" s="1" t="str">
        <f t="shared" si="2"/>
        <v/>
      </c>
      <c r="AK15" s="1"/>
      <c r="AL15" s="12"/>
      <c r="AM15" s="1"/>
      <c r="AN15" s="1"/>
    </row>
    <row r="16" spans="1:40" ht="15.75" customHeight="1" x14ac:dyDescent="0.15">
      <c r="A16" s="332"/>
      <c r="B16" s="211" t="s">
        <v>90</v>
      </c>
      <c r="C16" s="58" t="s">
        <v>50</v>
      </c>
      <c r="D16" s="59">
        <v>244200</v>
      </c>
      <c r="E16" s="60"/>
      <c r="F16" s="59" t="str">
        <f>IF(E16="","",D16*E16)</f>
        <v/>
      </c>
      <c r="G16" s="194" t="str">
        <f t="shared" ref="G16:G24" si="4">IF(E16="","",VLOOKUP(D16,$AI$56:$AJ$111,2,0))</f>
        <v/>
      </c>
      <c r="H16" s="194"/>
      <c r="I16" s="194"/>
      <c r="J16" s="195"/>
      <c r="K16" s="50"/>
      <c r="M16" s="32"/>
      <c r="N16" s="279" t="s">
        <v>67</v>
      </c>
      <c r="O16" s="280"/>
      <c r="P16" s="61"/>
      <c r="Q16" s="62"/>
      <c r="R16" s="63" t="str">
        <f>IF(Q16="","",P16*Q16)</f>
        <v/>
      </c>
      <c r="S16" s="281"/>
      <c r="T16" s="281"/>
      <c r="U16" s="281"/>
      <c r="V16" s="282"/>
      <c r="W16" s="50"/>
      <c r="Y16" s="4">
        <v>12</v>
      </c>
      <c r="AA16" s="181" t="str">
        <f t="shared" si="3"/>
        <v/>
      </c>
      <c r="AB16" s="182"/>
      <c r="AC16" s="51"/>
      <c r="AD16" s="64"/>
      <c r="AE16" s="31" t="str">
        <f t="shared" si="1"/>
        <v/>
      </c>
      <c r="AF16" s="32"/>
      <c r="AG16" s="1"/>
      <c r="AH16" s="1"/>
      <c r="AI16" s="1" t="str">
        <f t="shared" si="2"/>
        <v/>
      </c>
      <c r="AK16" s="1"/>
      <c r="AL16" s="12"/>
      <c r="AM16" s="1"/>
      <c r="AN16" s="1"/>
    </row>
    <row r="17" spans="1:40" ht="15.75" customHeight="1" x14ac:dyDescent="0.15">
      <c r="A17" s="333"/>
      <c r="B17" s="212"/>
      <c r="C17" s="65" t="s">
        <v>53</v>
      </c>
      <c r="D17" s="66">
        <v>536800</v>
      </c>
      <c r="E17" s="67"/>
      <c r="F17" s="66" t="str">
        <f t="shared" ref="F17:F38" si="5">IF(E17="","",D17*E17)</f>
        <v/>
      </c>
      <c r="G17" s="194" t="str">
        <f t="shared" si="4"/>
        <v/>
      </c>
      <c r="H17" s="194"/>
      <c r="I17" s="194"/>
      <c r="J17" s="195"/>
      <c r="K17" s="50"/>
      <c r="M17" s="32"/>
      <c r="N17" s="271" t="s">
        <v>55</v>
      </c>
      <c r="O17" s="184"/>
      <c r="P17" s="68">
        <v>110</v>
      </c>
      <c r="Q17" s="69"/>
      <c r="R17" s="70" t="str">
        <f>IF(Q17="","",P17*Q17)</f>
        <v/>
      </c>
      <c r="S17" s="250"/>
      <c r="T17" s="194"/>
      <c r="U17" s="194"/>
      <c r="V17" s="195"/>
      <c r="W17" s="50"/>
      <c r="Y17" s="4">
        <v>13</v>
      </c>
      <c r="AA17" s="181" t="str">
        <f t="shared" si="3"/>
        <v/>
      </c>
      <c r="AB17" s="182"/>
      <c r="AC17" s="29"/>
      <c r="AD17" s="71"/>
      <c r="AE17" s="31" t="str">
        <f t="shared" si="1"/>
        <v/>
      </c>
      <c r="AF17" s="32"/>
      <c r="AG17" s="1"/>
      <c r="AH17" s="1"/>
      <c r="AI17" s="1" t="str">
        <f t="shared" si="2"/>
        <v/>
      </c>
      <c r="AK17" s="1"/>
      <c r="AL17" s="12"/>
      <c r="AM17" s="1"/>
      <c r="AN17" s="1"/>
    </row>
    <row r="18" spans="1:40" ht="15.75" customHeight="1" x14ac:dyDescent="0.15">
      <c r="A18" s="333"/>
      <c r="B18" s="212"/>
      <c r="C18" s="65" t="s">
        <v>52</v>
      </c>
      <c r="D18" s="66">
        <v>646800</v>
      </c>
      <c r="E18" s="67"/>
      <c r="F18" s="66" t="str">
        <f t="shared" si="5"/>
        <v/>
      </c>
      <c r="G18" s="194" t="str">
        <f t="shared" si="4"/>
        <v/>
      </c>
      <c r="H18" s="194"/>
      <c r="I18" s="194"/>
      <c r="J18" s="195"/>
      <c r="K18" s="50"/>
      <c r="M18" s="32"/>
      <c r="N18" s="271"/>
      <c r="O18" s="220"/>
      <c r="P18" s="72"/>
      <c r="Q18" s="73"/>
      <c r="R18" s="70" t="str">
        <f>IF(Q18="","",P18*Q18)</f>
        <v/>
      </c>
      <c r="S18" s="194"/>
      <c r="T18" s="194"/>
      <c r="U18" s="194"/>
      <c r="V18" s="195"/>
      <c r="W18" s="50"/>
      <c r="Y18" s="4">
        <v>14</v>
      </c>
      <c r="AA18" s="181" t="str">
        <f t="shared" si="3"/>
        <v/>
      </c>
      <c r="AB18" s="182"/>
      <c r="AC18" s="51"/>
      <c r="AD18" s="71"/>
      <c r="AE18" s="31" t="str">
        <f t="shared" si="1"/>
        <v/>
      </c>
      <c r="AF18" s="32"/>
      <c r="AG18" s="1"/>
      <c r="AH18" s="1"/>
      <c r="AI18" s="1" t="str">
        <f t="shared" si="2"/>
        <v/>
      </c>
      <c r="AK18" s="1"/>
      <c r="AL18" s="12"/>
      <c r="AM18" s="1"/>
      <c r="AN18" s="1"/>
    </row>
    <row r="19" spans="1:40" ht="15.75" customHeight="1" x14ac:dyDescent="0.15">
      <c r="A19" s="333"/>
      <c r="B19" s="212"/>
      <c r="C19" s="65" t="s">
        <v>51</v>
      </c>
      <c r="D19" s="66">
        <v>756800</v>
      </c>
      <c r="E19" s="67"/>
      <c r="F19" s="66" t="str">
        <f t="shared" si="5"/>
        <v/>
      </c>
      <c r="G19" s="194" t="str">
        <f t="shared" si="4"/>
        <v/>
      </c>
      <c r="H19" s="194"/>
      <c r="I19" s="194"/>
      <c r="J19" s="195"/>
      <c r="K19" s="50"/>
      <c r="M19" s="32"/>
      <c r="N19" s="271" t="s">
        <v>69</v>
      </c>
      <c r="O19" s="272"/>
      <c r="P19" s="74"/>
      <c r="Q19" s="69"/>
      <c r="R19" s="70" t="str">
        <f>IF(Q19="","",P19*Q19)</f>
        <v/>
      </c>
      <c r="S19" s="283" t="s">
        <v>87</v>
      </c>
      <c r="T19" s="231"/>
      <c r="U19" s="231"/>
      <c r="V19" s="284"/>
      <c r="W19" s="50"/>
      <c r="Y19" s="4">
        <v>15</v>
      </c>
      <c r="AA19" s="181" t="str">
        <f t="shared" si="3"/>
        <v/>
      </c>
      <c r="AB19" s="182"/>
      <c r="AC19" s="51"/>
      <c r="AD19" s="71"/>
      <c r="AE19" s="31" t="str">
        <f t="shared" si="1"/>
        <v/>
      </c>
      <c r="AF19" s="32"/>
      <c r="AG19" s="1"/>
      <c r="AH19" s="1"/>
      <c r="AI19" s="1" t="str">
        <f t="shared" si="2"/>
        <v/>
      </c>
      <c r="AK19" s="1"/>
      <c r="AL19" s="12"/>
      <c r="AM19" s="1"/>
      <c r="AN19" s="1"/>
    </row>
    <row r="20" spans="1:40" ht="15.75" customHeight="1" x14ac:dyDescent="0.15">
      <c r="A20" s="333"/>
      <c r="B20" s="212"/>
      <c r="C20" s="65" t="s">
        <v>45</v>
      </c>
      <c r="D20" s="66">
        <v>858000</v>
      </c>
      <c r="E20" s="67"/>
      <c r="F20" s="66" t="str">
        <f t="shared" si="5"/>
        <v/>
      </c>
      <c r="G20" s="194" t="str">
        <f t="shared" si="4"/>
        <v/>
      </c>
      <c r="H20" s="194"/>
      <c r="I20" s="194"/>
      <c r="J20" s="195"/>
      <c r="K20" s="50"/>
      <c r="M20" s="32"/>
      <c r="N20" s="225"/>
      <c r="O20" s="226"/>
      <c r="P20" s="66"/>
      <c r="Q20" s="75"/>
      <c r="R20" s="70" t="str">
        <f>IF(Q20="","",P20*Q20)</f>
        <v/>
      </c>
      <c r="S20" s="194"/>
      <c r="T20" s="194"/>
      <c r="U20" s="194"/>
      <c r="V20" s="195"/>
      <c r="W20" s="50"/>
      <c r="Y20" s="4">
        <v>16</v>
      </c>
      <c r="AA20" s="181" t="str">
        <f t="shared" si="3"/>
        <v/>
      </c>
      <c r="AB20" s="182"/>
      <c r="AC20" s="51"/>
      <c r="AD20" s="71"/>
      <c r="AE20" s="31" t="str">
        <f>F31</f>
        <v/>
      </c>
      <c r="AF20" s="32"/>
      <c r="AG20" s="1"/>
      <c r="AH20" s="1"/>
      <c r="AI20" s="1" t="str">
        <f t="shared" si="2"/>
        <v/>
      </c>
      <c r="AK20" s="1"/>
      <c r="AL20" s="12"/>
      <c r="AM20" s="1"/>
      <c r="AN20" s="1"/>
    </row>
    <row r="21" spans="1:40" ht="15.75" customHeight="1" x14ac:dyDescent="0.15">
      <c r="A21" s="333"/>
      <c r="B21" s="212"/>
      <c r="C21" s="65" t="s">
        <v>49</v>
      </c>
      <c r="D21" s="66">
        <v>968000</v>
      </c>
      <c r="E21" s="67"/>
      <c r="F21" s="66" t="str">
        <f t="shared" si="5"/>
        <v/>
      </c>
      <c r="G21" s="194" t="str">
        <f t="shared" si="4"/>
        <v/>
      </c>
      <c r="H21" s="194"/>
      <c r="I21" s="194"/>
      <c r="J21" s="195"/>
      <c r="K21" s="50"/>
      <c r="M21" s="32"/>
      <c r="N21" s="183" t="s">
        <v>70</v>
      </c>
      <c r="O21" s="184"/>
      <c r="P21" s="66">
        <v>648</v>
      </c>
      <c r="Q21" s="69"/>
      <c r="R21" s="70" t="str">
        <f t="shared" ref="R21:R29" si="6">IF(Q21="","",P21*Q21)</f>
        <v/>
      </c>
      <c r="S21" s="227" t="s">
        <v>86</v>
      </c>
      <c r="T21" s="228"/>
      <c r="U21" s="228"/>
      <c r="V21" s="229"/>
      <c r="W21" s="50"/>
      <c r="Y21" s="4">
        <v>17</v>
      </c>
      <c r="AA21" s="181" t="str">
        <f t="shared" si="3"/>
        <v/>
      </c>
      <c r="AB21" s="182"/>
      <c r="AC21" s="51"/>
      <c r="AD21" s="71"/>
      <c r="AE21" s="31" t="str">
        <f>F32</f>
        <v/>
      </c>
      <c r="AF21" s="32"/>
      <c r="AG21" s="1"/>
      <c r="AH21" s="1"/>
      <c r="AI21" s="1" t="str">
        <f t="shared" si="2"/>
        <v/>
      </c>
      <c r="AK21" s="1"/>
      <c r="AL21" s="12"/>
      <c r="AM21" s="1"/>
      <c r="AN21" s="1"/>
    </row>
    <row r="22" spans="1:40" ht="15.75" customHeight="1" x14ac:dyDescent="0.15">
      <c r="A22" s="333"/>
      <c r="B22" s="212"/>
      <c r="C22" s="65" t="s">
        <v>48</v>
      </c>
      <c r="D22" s="66">
        <v>1078000</v>
      </c>
      <c r="E22" s="67"/>
      <c r="F22" s="66" t="str">
        <f t="shared" si="5"/>
        <v/>
      </c>
      <c r="G22" s="194" t="str">
        <f t="shared" si="4"/>
        <v/>
      </c>
      <c r="H22" s="194"/>
      <c r="I22" s="194"/>
      <c r="J22" s="195"/>
      <c r="K22" s="50"/>
      <c r="M22" s="32"/>
      <c r="N22" s="271" t="s">
        <v>71</v>
      </c>
      <c r="O22" s="272"/>
      <c r="P22" s="76">
        <v>162</v>
      </c>
      <c r="Q22" s="69"/>
      <c r="R22" s="70" t="str">
        <f t="shared" si="6"/>
        <v/>
      </c>
      <c r="S22" s="227" t="s">
        <v>86</v>
      </c>
      <c r="T22" s="228"/>
      <c r="U22" s="228"/>
      <c r="V22" s="229"/>
      <c r="W22" s="50"/>
      <c r="Y22" s="4">
        <v>18</v>
      </c>
      <c r="AA22" s="181"/>
      <c r="AB22" s="182"/>
      <c r="AC22" s="51"/>
      <c r="AD22" s="52"/>
      <c r="AE22" s="31" t="str">
        <f t="shared" si="1"/>
        <v/>
      </c>
      <c r="AF22" s="32"/>
      <c r="AG22" s="1"/>
      <c r="AH22" s="1"/>
      <c r="AI22" s="1" t="str">
        <f t="shared" si="2"/>
        <v/>
      </c>
      <c r="AK22" s="1"/>
      <c r="AL22" s="12"/>
      <c r="AM22" s="1"/>
      <c r="AN22" s="1"/>
    </row>
    <row r="23" spans="1:40" ht="15.75" customHeight="1" x14ac:dyDescent="0.15">
      <c r="A23" s="333"/>
      <c r="B23" s="212"/>
      <c r="C23" s="65" t="s">
        <v>47</v>
      </c>
      <c r="D23" s="66">
        <v>1298000</v>
      </c>
      <c r="E23" s="67"/>
      <c r="F23" s="66" t="str">
        <f t="shared" si="5"/>
        <v/>
      </c>
      <c r="G23" s="194" t="str">
        <f t="shared" si="4"/>
        <v/>
      </c>
      <c r="H23" s="194"/>
      <c r="I23" s="194"/>
      <c r="J23" s="195"/>
      <c r="K23" s="50"/>
      <c r="M23" s="32"/>
      <c r="N23" s="77"/>
      <c r="O23" s="78"/>
      <c r="P23" s="66"/>
      <c r="Q23" s="79"/>
      <c r="R23" s="70" t="str">
        <f t="shared" si="6"/>
        <v/>
      </c>
      <c r="S23" s="227"/>
      <c r="T23" s="228"/>
      <c r="U23" s="228"/>
      <c r="V23" s="229"/>
      <c r="W23" s="50"/>
      <c r="Y23" s="4">
        <v>19</v>
      </c>
      <c r="AA23" s="181"/>
      <c r="AB23" s="182"/>
      <c r="AC23" s="51"/>
      <c r="AD23" s="52"/>
      <c r="AE23" s="31" t="str">
        <f t="shared" si="1"/>
        <v/>
      </c>
      <c r="AF23" s="32"/>
      <c r="AG23" s="1"/>
      <c r="AH23" s="1"/>
      <c r="AI23" s="1" t="str">
        <f t="shared" si="2"/>
        <v/>
      </c>
      <c r="AK23" s="1"/>
      <c r="AL23" s="12"/>
      <c r="AM23" s="1"/>
      <c r="AN23" s="1"/>
    </row>
    <row r="24" spans="1:40" ht="15.75" customHeight="1" x14ac:dyDescent="0.15">
      <c r="A24" s="333"/>
      <c r="B24" s="213"/>
      <c r="C24" s="65" t="s">
        <v>46</v>
      </c>
      <c r="D24" s="66">
        <v>1408000</v>
      </c>
      <c r="E24" s="67"/>
      <c r="F24" s="66" t="str">
        <f t="shared" si="5"/>
        <v/>
      </c>
      <c r="G24" s="194" t="str">
        <f t="shared" si="4"/>
        <v/>
      </c>
      <c r="H24" s="194"/>
      <c r="I24" s="194"/>
      <c r="J24" s="195"/>
      <c r="K24" s="50"/>
      <c r="M24" s="32"/>
      <c r="N24" s="271" t="s">
        <v>72</v>
      </c>
      <c r="O24" s="272"/>
      <c r="P24" s="76">
        <v>4320</v>
      </c>
      <c r="Q24" s="67"/>
      <c r="R24" s="70" t="str">
        <f t="shared" si="6"/>
        <v/>
      </c>
      <c r="S24" s="219"/>
      <c r="T24" s="220"/>
      <c r="U24" s="220"/>
      <c r="V24" s="221"/>
      <c r="W24" s="50"/>
      <c r="Y24" s="4">
        <v>20</v>
      </c>
      <c r="AA24" s="181"/>
      <c r="AB24" s="182"/>
      <c r="AC24" s="51"/>
      <c r="AD24" s="52"/>
      <c r="AE24" s="31" t="str">
        <f t="shared" si="1"/>
        <v/>
      </c>
      <c r="AF24" s="32"/>
      <c r="AG24" s="1"/>
      <c r="AH24" s="1"/>
      <c r="AI24" s="1" t="str">
        <f t="shared" si="2"/>
        <v/>
      </c>
      <c r="AK24" s="1"/>
      <c r="AL24" s="12"/>
      <c r="AM24" s="1"/>
      <c r="AN24" s="1"/>
    </row>
    <row r="25" spans="1:40" ht="15.75" customHeight="1" x14ac:dyDescent="0.15">
      <c r="A25" s="32"/>
      <c r="B25" s="230"/>
      <c r="C25" s="231"/>
      <c r="D25" s="80"/>
      <c r="E25" s="81"/>
      <c r="F25" s="66"/>
      <c r="G25" s="194"/>
      <c r="H25" s="194"/>
      <c r="I25" s="194"/>
      <c r="J25" s="195"/>
      <c r="K25" s="50"/>
      <c r="M25" s="32"/>
      <c r="N25" s="271" t="s">
        <v>72</v>
      </c>
      <c r="O25" s="272"/>
      <c r="P25" s="66">
        <v>3240</v>
      </c>
      <c r="Q25" s="67"/>
      <c r="R25" s="70" t="str">
        <f t="shared" si="6"/>
        <v/>
      </c>
      <c r="S25" s="227"/>
      <c r="T25" s="228"/>
      <c r="U25" s="228"/>
      <c r="V25" s="229"/>
      <c r="W25" s="50"/>
      <c r="Y25" s="4">
        <v>21</v>
      </c>
      <c r="AA25" s="181"/>
      <c r="AB25" s="182"/>
      <c r="AC25" s="51"/>
      <c r="AD25" s="71"/>
      <c r="AE25" s="31" t="str">
        <f t="shared" si="1"/>
        <v/>
      </c>
      <c r="AF25" s="32"/>
      <c r="AG25" s="1"/>
      <c r="AH25" s="1"/>
      <c r="AI25" s="1" t="str">
        <f t="shared" si="2"/>
        <v/>
      </c>
      <c r="AK25" s="1"/>
      <c r="AL25" s="12"/>
      <c r="AM25" s="1"/>
      <c r="AN25" s="1"/>
    </row>
    <row r="26" spans="1:40" ht="15.75" customHeight="1" x14ac:dyDescent="0.15">
      <c r="A26" s="32"/>
      <c r="B26" s="230" t="s">
        <v>115</v>
      </c>
      <c r="C26" s="231"/>
      <c r="D26" s="82"/>
      <c r="E26" s="67"/>
      <c r="F26" s="66" t="str">
        <f>IF(E26="","",D26*E26)</f>
        <v/>
      </c>
      <c r="G26" s="200" t="str">
        <f>IF(D26="","一般葬へ変更する場合",VLOOKUP(D26,$AI$56:$AJ$111,2,0))</f>
        <v>一般葬へ変更する場合</v>
      </c>
      <c r="H26" s="200"/>
      <c r="I26" s="200"/>
      <c r="J26" s="201"/>
      <c r="K26" s="50"/>
      <c r="M26" s="32"/>
      <c r="N26" s="183" t="s">
        <v>73</v>
      </c>
      <c r="O26" s="184"/>
      <c r="P26" s="66">
        <v>2710</v>
      </c>
      <c r="Q26" s="67"/>
      <c r="R26" s="70" t="str">
        <f t="shared" si="6"/>
        <v/>
      </c>
      <c r="S26" s="219" t="s">
        <v>109</v>
      </c>
      <c r="T26" s="220"/>
      <c r="U26" s="220"/>
      <c r="V26" s="221"/>
      <c r="W26" s="50"/>
      <c r="Y26" s="4">
        <v>22</v>
      </c>
      <c r="AA26" s="181"/>
      <c r="AB26" s="182"/>
      <c r="AC26" s="29"/>
      <c r="AD26" s="71"/>
      <c r="AE26" s="31" t="str">
        <f t="shared" si="1"/>
        <v/>
      </c>
      <c r="AF26" s="32"/>
      <c r="AG26" s="1"/>
      <c r="AH26" s="1"/>
      <c r="AI26" s="1" t="str">
        <f t="shared" si="2"/>
        <v/>
      </c>
      <c r="AK26" s="1"/>
      <c r="AL26" s="12"/>
      <c r="AM26" s="1"/>
      <c r="AN26" s="1"/>
    </row>
    <row r="27" spans="1:40" ht="15.75" customHeight="1" x14ac:dyDescent="0.15">
      <c r="A27" s="32"/>
      <c r="B27" s="230" t="s">
        <v>116</v>
      </c>
      <c r="C27" s="231"/>
      <c r="D27" s="82"/>
      <c r="E27" s="67"/>
      <c r="F27" s="66" t="str">
        <f>IF(E27="","",D27*E27)</f>
        <v/>
      </c>
      <c r="G27" s="200" t="str">
        <f>IF(D27="","一般葬へ変更する場合（清華・宝華）",VLOOKUP(D27,$AI$56:$AJ$111,2,0))</f>
        <v>一般葬へ変更する場合（清華・宝華）</v>
      </c>
      <c r="H27" s="200"/>
      <c r="I27" s="200"/>
      <c r="J27" s="201"/>
      <c r="K27" s="50"/>
      <c r="M27" s="32"/>
      <c r="N27" s="271" t="s">
        <v>74</v>
      </c>
      <c r="O27" s="272"/>
      <c r="P27" s="74"/>
      <c r="Q27" s="67"/>
      <c r="R27" s="70" t="str">
        <f t="shared" si="6"/>
        <v/>
      </c>
      <c r="S27" s="219" t="str">
        <f>IF(P27="","引出物に付けるお持ち帰り用",VLOOKUP(P27,$AI$56:$AJ$111,2,0))</f>
        <v>引出物に付けるお持ち帰り用</v>
      </c>
      <c r="T27" s="220"/>
      <c r="U27" s="220"/>
      <c r="V27" s="221"/>
      <c r="W27" s="50"/>
      <c r="Y27" s="4">
        <v>23</v>
      </c>
      <c r="AA27" s="181"/>
      <c r="AB27" s="182"/>
      <c r="AC27" s="38"/>
      <c r="AD27" s="71"/>
      <c r="AE27" s="31" t="str">
        <f t="shared" si="1"/>
        <v/>
      </c>
      <c r="AF27" s="32"/>
      <c r="AG27" s="1"/>
      <c r="AH27" s="1"/>
      <c r="AI27" s="1" t="str">
        <f t="shared" si="2"/>
        <v/>
      </c>
      <c r="AK27" s="1"/>
      <c r="AL27" s="12"/>
      <c r="AM27" s="83"/>
      <c r="AN27" s="1"/>
    </row>
    <row r="28" spans="1:40" ht="15.75" customHeight="1" x14ac:dyDescent="0.15">
      <c r="A28" s="32"/>
      <c r="B28" s="246" t="s">
        <v>121</v>
      </c>
      <c r="C28" s="247"/>
      <c r="D28" s="70">
        <v>22000</v>
      </c>
      <c r="E28" s="67"/>
      <c r="F28" s="66" t="str">
        <f>IF(E28="","",D28*E28)</f>
        <v/>
      </c>
      <c r="G28" s="222" t="s">
        <v>88</v>
      </c>
      <c r="H28" s="223"/>
      <c r="I28" s="223"/>
      <c r="J28" s="224"/>
      <c r="K28" s="50"/>
      <c r="M28" s="32"/>
      <c r="N28" s="183" t="s">
        <v>91</v>
      </c>
      <c r="O28" s="184"/>
      <c r="P28" s="82"/>
      <c r="Q28" s="67"/>
      <c r="R28" s="70" t="str">
        <f t="shared" si="6"/>
        <v/>
      </c>
      <c r="S28" s="219" t="str">
        <f>IF(P28="","引出物に付けるお持ち帰り用",VLOOKUP(P28,$AI$56:$AJ$111,2,0))</f>
        <v>引出物に付けるお持ち帰り用</v>
      </c>
      <c r="T28" s="220"/>
      <c r="U28" s="220"/>
      <c r="V28" s="221"/>
      <c r="W28" s="50"/>
      <c r="Y28" s="4">
        <v>24</v>
      </c>
      <c r="AA28" s="181" t="str">
        <f>IF(AE28="","",N16)</f>
        <v/>
      </c>
      <c r="AB28" s="182"/>
      <c r="AC28" s="29"/>
      <c r="AD28" s="71"/>
      <c r="AE28" s="31" t="str">
        <f>R16</f>
        <v/>
      </c>
      <c r="AF28" s="32"/>
      <c r="AG28" s="1"/>
      <c r="AH28" s="1"/>
      <c r="AI28" s="1" t="str">
        <f t="shared" si="2"/>
        <v/>
      </c>
      <c r="AK28" s="18"/>
      <c r="AL28" s="12"/>
      <c r="AM28" s="1"/>
      <c r="AN28" s="1"/>
    </row>
    <row r="29" spans="1:40" ht="15.75" customHeight="1" x14ac:dyDescent="0.15">
      <c r="A29" s="32"/>
      <c r="B29" s="84"/>
      <c r="C29" s="85"/>
      <c r="D29" s="66"/>
      <c r="E29" s="75"/>
      <c r="F29" s="66" t="str">
        <f>IF(E29="","",D29*E29)</f>
        <v/>
      </c>
      <c r="G29" s="86"/>
      <c r="H29" s="87"/>
      <c r="I29" s="87"/>
      <c r="J29" s="88"/>
      <c r="K29" s="50"/>
      <c r="M29" s="32"/>
      <c r="N29" s="89"/>
      <c r="O29" s="90"/>
      <c r="P29" s="76"/>
      <c r="Q29" s="81"/>
      <c r="R29" s="70" t="str">
        <f t="shared" si="6"/>
        <v/>
      </c>
      <c r="S29" s="227"/>
      <c r="T29" s="228"/>
      <c r="U29" s="228"/>
      <c r="V29" s="229"/>
      <c r="W29" s="50"/>
      <c r="Y29" s="4">
        <v>25</v>
      </c>
      <c r="AA29" s="181" t="str">
        <f>IF(AE29="","",N17)</f>
        <v/>
      </c>
      <c r="AB29" s="182"/>
      <c r="AC29" s="38"/>
      <c r="AD29" s="71"/>
      <c r="AE29" s="31" t="str">
        <f t="shared" ref="AE29:AE45" si="7">R17</f>
        <v/>
      </c>
      <c r="AF29" s="32"/>
      <c r="AG29" s="1"/>
      <c r="AH29" s="1"/>
      <c r="AI29" s="1" t="str">
        <f t="shared" si="2"/>
        <v/>
      </c>
      <c r="AK29" s="1"/>
      <c r="AL29" s="12"/>
      <c r="AM29" s="1"/>
      <c r="AN29" s="1"/>
    </row>
    <row r="30" spans="1:40" ht="15.75" customHeight="1" x14ac:dyDescent="0.15">
      <c r="A30" s="32"/>
      <c r="B30" s="225" t="s">
        <v>102</v>
      </c>
      <c r="C30" s="226"/>
      <c r="D30" s="91"/>
      <c r="E30" s="67"/>
      <c r="F30" s="66" t="str">
        <f>IF(E30="","",D30*E30)</f>
        <v/>
      </c>
      <c r="G30" s="219" t="s">
        <v>119</v>
      </c>
      <c r="H30" s="220"/>
      <c r="I30" s="220"/>
      <c r="J30" s="221"/>
      <c r="K30" s="50"/>
      <c r="M30" s="32"/>
      <c r="N30" s="183"/>
      <c r="O30" s="184"/>
      <c r="P30" s="76"/>
      <c r="Q30" s="81"/>
      <c r="R30" s="70" t="str">
        <f t="shared" ref="R30:R38" si="8">IF(Q30="","",P30*Q30)</f>
        <v/>
      </c>
      <c r="S30" s="219"/>
      <c r="T30" s="220"/>
      <c r="U30" s="220"/>
      <c r="V30" s="221"/>
      <c r="W30" s="50"/>
      <c r="Y30" s="4">
        <v>26</v>
      </c>
      <c r="AA30" s="181" t="str">
        <f>IF(AE30="","",N18)</f>
        <v/>
      </c>
      <c r="AB30" s="182"/>
      <c r="AC30" s="29"/>
      <c r="AD30" s="71"/>
      <c r="AE30" s="31" t="str">
        <f t="shared" si="7"/>
        <v/>
      </c>
      <c r="AF30" s="32"/>
      <c r="AG30" s="1"/>
      <c r="AH30" s="1"/>
      <c r="AI30" s="1" t="str">
        <f t="shared" si="2"/>
        <v/>
      </c>
      <c r="AK30" s="2"/>
      <c r="AL30" s="1"/>
      <c r="AM30" s="2"/>
      <c r="AN30" s="1"/>
    </row>
    <row r="31" spans="1:40" ht="15.75" customHeight="1" x14ac:dyDescent="0.15">
      <c r="A31" s="32"/>
      <c r="B31" s="225" t="s">
        <v>122</v>
      </c>
      <c r="C31" s="226"/>
      <c r="D31" s="82"/>
      <c r="E31" s="67"/>
      <c r="F31" s="66" t="str">
        <f>IF(D31="","",D31*E31)</f>
        <v/>
      </c>
      <c r="G31" s="219" t="str">
        <f>IF(D31="","距離・季節により変わります",VLOOKUP(D31,$AI$56:$AJ$111,2,0))</f>
        <v>距離・季節により変わります</v>
      </c>
      <c r="H31" s="220"/>
      <c r="I31" s="220"/>
      <c r="J31" s="221"/>
      <c r="K31" s="50"/>
      <c r="M31" s="32"/>
      <c r="N31" s="183" t="s">
        <v>110</v>
      </c>
      <c r="O31" s="184"/>
      <c r="P31" s="82"/>
      <c r="Q31" s="67"/>
      <c r="R31" s="70" t="str">
        <f t="shared" ref="R31:R32" si="9">IF(Q31="","",P31*Q31)</f>
        <v/>
      </c>
      <c r="S31" s="219" t="str">
        <f>IF(P31="","お骨上げを待つ間のおしのぎ用",VLOOKUP(P31,$AI$56:$AJ$111,2,0))</f>
        <v>お骨上げを待つ間のおしのぎ用</v>
      </c>
      <c r="T31" s="220"/>
      <c r="U31" s="220"/>
      <c r="V31" s="221"/>
      <c r="W31" s="50"/>
      <c r="Y31" s="4">
        <v>27</v>
      </c>
      <c r="AA31" s="181" t="str">
        <f>IF(AE31="","",N19)</f>
        <v/>
      </c>
      <c r="AB31" s="182"/>
      <c r="AC31" s="38"/>
      <c r="AD31" s="71"/>
      <c r="AE31" s="31" t="str">
        <f t="shared" si="7"/>
        <v/>
      </c>
      <c r="AF31" s="32"/>
      <c r="AG31" s="1"/>
      <c r="AH31" s="1"/>
      <c r="AI31" s="1" t="str">
        <f t="shared" si="2"/>
        <v/>
      </c>
    </row>
    <row r="32" spans="1:40" ht="15.75" customHeight="1" x14ac:dyDescent="0.15">
      <c r="A32" s="32"/>
      <c r="B32" s="225" t="s">
        <v>123</v>
      </c>
      <c r="C32" s="226"/>
      <c r="D32" s="82"/>
      <c r="E32" s="67"/>
      <c r="F32" s="66" t="str">
        <f>IF(D32="","",D32*E32)</f>
        <v/>
      </c>
      <c r="G32" s="219" t="str">
        <f>IF(D32="","季節により変わります",VLOOKUP(D32,$AI$56:$AJ$117,2,0))</f>
        <v>季節により変わります</v>
      </c>
      <c r="H32" s="220"/>
      <c r="I32" s="220"/>
      <c r="J32" s="221"/>
      <c r="K32" s="50"/>
      <c r="M32" s="32"/>
      <c r="N32" s="271" t="s">
        <v>56</v>
      </c>
      <c r="O32" s="272"/>
      <c r="P32" s="76">
        <v>165</v>
      </c>
      <c r="Q32" s="69"/>
      <c r="R32" s="70" t="str">
        <f t="shared" si="9"/>
        <v/>
      </c>
      <c r="S32" s="227" t="s">
        <v>93</v>
      </c>
      <c r="T32" s="228"/>
      <c r="U32" s="228"/>
      <c r="V32" s="229"/>
      <c r="W32" s="50"/>
      <c r="Y32" s="4">
        <v>28</v>
      </c>
      <c r="AA32" s="181"/>
      <c r="AB32" s="182"/>
      <c r="AC32" s="29"/>
      <c r="AD32" s="71"/>
      <c r="AE32" s="31" t="str">
        <f t="shared" si="7"/>
        <v/>
      </c>
      <c r="AF32" s="32"/>
      <c r="AG32" s="1"/>
      <c r="AH32" s="1"/>
      <c r="AI32" s="1" t="str">
        <f t="shared" si="2"/>
        <v/>
      </c>
    </row>
    <row r="33" spans="1:45" ht="15.75" customHeight="1" x14ac:dyDescent="0.15">
      <c r="A33" s="32"/>
      <c r="B33" s="225" t="s">
        <v>111</v>
      </c>
      <c r="C33" s="226"/>
      <c r="D33" s="82"/>
      <c r="E33" s="67"/>
      <c r="F33" s="66" t="str">
        <f>IF(D33="","",D33*E33)</f>
        <v/>
      </c>
      <c r="G33" s="219" t="str">
        <f>IF(D33="","ご親戚人数により車種を決めます",VLOOKUP(D33,$AI$56:$AJ$117,2,0))</f>
        <v>ご親戚人数により車種を決めます</v>
      </c>
      <c r="H33" s="220"/>
      <c r="I33" s="220"/>
      <c r="J33" s="221"/>
      <c r="K33" s="50"/>
      <c r="M33" s="32"/>
      <c r="N33" s="271" t="s">
        <v>139</v>
      </c>
      <c r="O33" s="272"/>
      <c r="P33" s="76">
        <v>2200</v>
      </c>
      <c r="Q33" s="69"/>
      <c r="R33" s="70" t="str">
        <f t="shared" ref="R33" si="10">IF(Q33="","",P33*Q33)</f>
        <v/>
      </c>
      <c r="S33" s="227" t="s">
        <v>140</v>
      </c>
      <c r="T33" s="228"/>
      <c r="U33" s="228"/>
      <c r="V33" s="229"/>
      <c r="W33" s="50"/>
      <c r="Y33" s="4">
        <v>29</v>
      </c>
      <c r="AA33" s="181" t="str">
        <f>IF(AE33="","",N21)</f>
        <v/>
      </c>
      <c r="AB33" s="182"/>
      <c r="AC33" s="38"/>
      <c r="AD33" s="71"/>
      <c r="AE33" s="31" t="str">
        <f t="shared" si="7"/>
        <v/>
      </c>
      <c r="AF33" s="32"/>
      <c r="AG33" s="1"/>
      <c r="AH33" s="1"/>
      <c r="AI33" s="1" t="str">
        <f t="shared" si="2"/>
        <v/>
      </c>
    </row>
    <row r="34" spans="1:45" ht="15.75" customHeight="1" x14ac:dyDescent="0.15">
      <c r="A34" s="32"/>
      <c r="B34" s="193"/>
      <c r="C34" s="194"/>
      <c r="D34" s="66"/>
      <c r="E34" s="75"/>
      <c r="F34" s="66" t="str">
        <f t="shared" si="5"/>
        <v/>
      </c>
      <c r="G34" s="194"/>
      <c r="H34" s="194"/>
      <c r="I34" s="194"/>
      <c r="J34" s="195"/>
      <c r="K34" s="50"/>
      <c r="M34" s="32"/>
      <c r="N34" s="225"/>
      <c r="O34" s="226"/>
      <c r="P34" s="66"/>
      <c r="Q34" s="92"/>
      <c r="R34" s="70" t="str">
        <f t="shared" si="8"/>
        <v/>
      </c>
      <c r="S34" s="194"/>
      <c r="T34" s="194"/>
      <c r="U34" s="194"/>
      <c r="V34" s="195"/>
      <c r="W34" s="50"/>
      <c r="Y34" s="4">
        <v>30</v>
      </c>
      <c r="AA34" s="181" t="str">
        <f>IF(AE34="","",N22)</f>
        <v/>
      </c>
      <c r="AB34" s="182"/>
      <c r="AC34" s="29"/>
      <c r="AD34" s="71"/>
      <c r="AE34" s="31" t="str">
        <f t="shared" si="7"/>
        <v/>
      </c>
      <c r="AF34" s="32"/>
      <c r="AG34" s="1"/>
      <c r="AH34" s="1"/>
      <c r="AI34" s="1" t="str">
        <f t="shared" si="2"/>
        <v/>
      </c>
      <c r="AK34" s="263" t="s">
        <v>3</v>
      </c>
      <c r="AL34" s="264"/>
      <c r="AM34" s="20" t="s">
        <v>4</v>
      </c>
      <c r="AN34" s="20" t="s">
        <v>2</v>
      </c>
      <c r="AO34" s="21" t="s">
        <v>5</v>
      </c>
      <c r="AP34" s="21" t="s">
        <v>6</v>
      </c>
      <c r="AQ34" s="93" t="s">
        <v>7</v>
      </c>
      <c r="AR34" s="52" t="s">
        <v>8</v>
      </c>
      <c r="AS34" s="52" t="s">
        <v>9</v>
      </c>
    </row>
    <row r="35" spans="1:45" ht="15.75" customHeight="1" x14ac:dyDescent="0.15">
      <c r="A35" s="32"/>
      <c r="B35" s="193"/>
      <c r="C35" s="194"/>
      <c r="D35" s="66"/>
      <c r="E35" s="75"/>
      <c r="F35" s="66" t="str">
        <f t="shared" si="5"/>
        <v/>
      </c>
      <c r="G35" s="194"/>
      <c r="H35" s="194"/>
      <c r="I35" s="194"/>
      <c r="J35" s="195"/>
      <c r="K35" s="50"/>
      <c r="M35" s="32"/>
      <c r="N35" s="271"/>
      <c r="O35" s="272"/>
      <c r="P35" s="76"/>
      <c r="Q35" s="79"/>
      <c r="R35" s="70" t="str">
        <f t="shared" si="8"/>
        <v/>
      </c>
      <c r="S35" s="250"/>
      <c r="T35" s="194"/>
      <c r="U35" s="194"/>
      <c r="V35" s="195"/>
      <c r="W35" s="50"/>
      <c r="Y35" s="4">
        <v>31</v>
      </c>
      <c r="AA35" s="181" t="str">
        <f>IF(AE35="","",N23)</f>
        <v/>
      </c>
      <c r="AB35" s="182"/>
      <c r="AC35" s="38"/>
      <c r="AD35" s="71"/>
      <c r="AE35" s="31" t="str">
        <f t="shared" si="7"/>
        <v/>
      </c>
      <c r="AF35" s="32"/>
      <c r="AG35" s="1"/>
      <c r="AH35" s="1"/>
      <c r="AI35" s="1" t="str">
        <f t="shared" si="2"/>
        <v/>
      </c>
      <c r="AK35" s="248"/>
      <c r="AL35" s="249"/>
      <c r="AM35" s="71"/>
      <c r="AN35" s="71"/>
      <c r="AO35" s="71"/>
      <c r="AP35" s="71"/>
      <c r="AQ35" s="71"/>
      <c r="AR35" s="71"/>
      <c r="AS35" s="71"/>
    </row>
    <row r="36" spans="1:45" ht="15.75" customHeight="1" x14ac:dyDescent="0.15">
      <c r="A36" s="32"/>
      <c r="B36" s="193"/>
      <c r="C36" s="194"/>
      <c r="D36" s="66"/>
      <c r="E36" s="75"/>
      <c r="F36" s="66" t="str">
        <f t="shared" si="5"/>
        <v/>
      </c>
      <c r="G36" s="194"/>
      <c r="H36" s="194"/>
      <c r="I36" s="194"/>
      <c r="J36" s="195"/>
      <c r="K36" s="50"/>
      <c r="M36" s="32"/>
      <c r="N36" s="183"/>
      <c r="O36" s="184"/>
      <c r="P36" s="66"/>
      <c r="Q36" s="75"/>
      <c r="R36" s="70" t="str">
        <f t="shared" si="8"/>
        <v/>
      </c>
      <c r="S36" s="194"/>
      <c r="T36" s="194"/>
      <c r="U36" s="194"/>
      <c r="V36" s="195"/>
      <c r="W36" s="50"/>
      <c r="Y36" s="4">
        <v>32</v>
      </c>
      <c r="AA36" s="181" t="str">
        <f>IF(AE36="","",N24)</f>
        <v/>
      </c>
      <c r="AB36" s="182"/>
      <c r="AC36" s="29"/>
      <c r="AD36" s="71"/>
      <c r="AE36" s="31" t="str">
        <f t="shared" si="7"/>
        <v/>
      </c>
      <c r="AF36" s="32"/>
      <c r="AG36" s="1"/>
      <c r="AH36" s="1"/>
      <c r="AI36" s="1" t="str">
        <f t="shared" si="2"/>
        <v/>
      </c>
      <c r="AK36" s="248"/>
      <c r="AL36" s="249"/>
      <c r="AM36" s="71"/>
      <c r="AN36" s="71"/>
      <c r="AO36" s="71"/>
      <c r="AP36" s="71"/>
      <c r="AQ36" s="71"/>
      <c r="AR36" s="71"/>
      <c r="AS36" s="71"/>
    </row>
    <row r="37" spans="1:45" ht="15.75" customHeight="1" x14ac:dyDescent="0.15">
      <c r="A37" s="32"/>
      <c r="B37" s="193"/>
      <c r="C37" s="194"/>
      <c r="D37" s="66"/>
      <c r="E37" s="75"/>
      <c r="F37" s="66" t="str">
        <f t="shared" si="5"/>
        <v/>
      </c>
      <c r="G37" s="194"/>
      <c r="H37" s="194"/>
      <c r="I37" s="194"/>
      <c r="J37" s="195"/>
      <c r="K37" s="50"/>
      <c r="M37" s="32"/>
      <c r="N37" s="183"/>
      <c r="O37" s="184"/>
      <c r="P37" s="76"/>
      <c r="Q37" s="79"/>
      <c r="R37" s="70" t="str">
        <f t="shared" si="8"/>
        <v/>
      </c>
      <c r="S37" s="250"/>
      <c r="T37" s="194"/>
      <c r="U37" s="194"/>
      <c r="V37" s="195"/>
      <c r="W37" s="50"/>
      <c r="Y37" s="4">
        <v>33</v>
      </c>
      <c r="AA37" s="181"/>
      <c r="AB37" s="182"/>
      <c r="AC37" s="38"/>
      <c r="AD37" s="71"/>
      <c r="AE37" s="31" t="str">
        <f>R25</f>
        <v/>
      </c>
      <c r="AF37" s="32"/>
      <c r="AG37" s="1"/>
      <c r="AH37" s="1"/>
      <c r="AI37" s="1" t="str">
        <f t="shared" si="2"/>
        <v/>
      </c>
      <c r="AK37" s="248"/>
      <c r="AL37" s="249"/>
      <c r="AM37" s="71"/>
      <c r="AN37" s="71"/>
      <c r="AO37" s="71"/>
      <c r="AP37" s="71"/>
      <c r="AQ37" s="71"/>
      <c r="AR37" s="71"/>
      <c r="AS37" s="71"/>
    </row>
    <row r="38" spans="1:45" ht="15.75" customHeight="1" x14ac:dyDescent="0.15">
      <c r="A38" s="32"/>
      <c r="B38" s="196"/>
      <c r="C38" s="197"/>
      <c r="D38" s="94"/>
      <c r="E38" s="95"/>
      <c r="F38" s="96" t="str">
        <f t="shared" si="5"/>
        <v/>
      </c>
      <c r="G38" s="235"/>
      <c r="H38" s="235"/>
      <c r="I38" s="235"/>
      <c r="J38" s="236"/>
      <c r="K38" s="50"/>
      <c r="M38" s="32"/>
      <c r="N38" s="183"/>
      <c r="O38" s="184"/>
      <c r="P38" s="96"/>
      <c r="Q38" s="97"/>
      <c r="R38" s="70" t="str">
        <f t="shared" si="8"/>
        <v/>
      </c>
      <c r="S38" s="235"/>
      <c r="T38" s="235"/>
      <c r="U38" s="235"/>
      <c r="V38" s="236"/>
      <c r="W38" s="50"/>
      <c r="Y38" s="4">
        <v>34</v>
      </c>
      <c r="AA38" s="181" t="str">
        <f t="shared" ref="AA38:AA50" si="11">IF(AE38="","",N26)</f>
        <v/>
      </c>
      <c r="AB38" s="182"/>
      <c r="AC38" s="29"/>
      <c r="AD38" s="71"/>
      <c r="AE38" s="31" t="str">
        <f t="shared" si="7"/>
        <v/>
      </c>
      <c r="AF38" s="32"/>
      <c r="AG38" s="1"/>
      <c r="AH38" s="1"/>
      <c r="AI38" s="1" t="str">
        <f t="shared" si="2"/>
        <v/>
      </c>
      <c r="AK38" s="248"/>
      <c r="AL38" s="249"/>
      <c r="AM38" s="71"/>
      <c r="AN38" s="71"/>
      <c r="AO38" s="71"/>
      <c r="AP38" s="71"/>
      <c r="AQ38" s="71"/>
      <c r="AR38" s="71"/>
      <c r="AS38" s="71"/>
    </row>
    <row r="39" spans="1:45" ht="15.75" customHeight="1" x14ac:dyDescent="0.15">
      <c r="A39" s="32"/>
      <c r="B39" s="98"/>
      <c r="C39" s="99"/>
      <c r="D39" s="202" t="s">
        <v>34</v>
      </c>
      <c r="E39" s="203"/>
      <c r="F39" s="203"/>
      <c r="G39" s="238">
        <f>SUM(F16:F38)</f>
        <v>0</v>
      </c>
      <c r="H39" s="238"/>
      <c r="I39" s="238"/>
      <c r="J39" s="239"/>
      <c r="K39" s="50"/>
      <c r="M39" s="32"/>
      <c r="N39" s="1"/>
      <c r="O39" s="1"/>
      <c r="P39" s="273" t="s">
        <v>35</v>
      </c>
      <c r="Q39" s="274"/>
      <c r="R39" s="274"/>
      <c r="S39" s="345">
        <f>SUM(R16:R38)</f>
        <v>0</v>
      </c>
      <c r="T39" s="345"/>
      <c r="U39" s="345"/>
      <c r="V39" s="346"/>
      <c r="W39" s="50"/>
      <c r="Y39" s="4">
        <v>35</v>
      </c>
      <c r="AA39" s="181" t="str">
        <f t="shared" si="11"/>
        <v/>
      </c>
      <c r="AB39" s="182"/>
      <c r="AC39" s="38"/>
      <c r="AD39" s="71"/>
      <c r="AE39" s="31" t="str">
        <f t="shared" si="7"/>
        <v/>
      </c>
      <c r="AF39" s="32"/>
      <c r="AG39" s="1"/>
      <c r="AH39" s="1"/>
      <c r="AI39" s="1" t="str">
        <f t="shared" si="2"/>
        <v/>
      </c>
      <c r="AK39" s="248"/>
      <c r="AL39" s="249"/>
      <c r="AM39" s="71"/>
      <c r="AN39" s="71"/>
      <c r="AO39" s="71"/>
      <c r="AP39" s="71"/>
      <c r="AQ39" s="71"/>
      <c r="AR39" s="71"/>
      <c r="AS39" s="71"/>
    </row>
    <row r="40" spans="1:45" ht="15.75" customHeight="1" thickBot="1" x14ac:dyDescent="0.2">
      <c r="A40" s="32"/>
      <c r="B40" s="1"/>
      <c r="C40" s="1"/>
      <c r="D40" s="204"/>
      <c r="E40" s="205"/>
      <c r="F40" s="205"/>
      <c r="G40" s="240"/>
      <c r="H40" s="240"/>
      <c r="I40" s="240"/>
      <c r="J40" s="241"/>
      <c r="K40" s="50"/>
      <c r="M40" s="32"/>
      <c r="N40" s="1"/>
      <c r="O40" s="1"/>
      <c r="P40" s="275"/>
      <c r="Q40" s="276"/>
      <c r="R40" s="276"/>
      <c r="S40" s="347"/>
      <c r="T40" s="347"/>
      <c r="U40" s="347"/>
      <c r="V40" s="348"/>
      <c r="W40" s="50"/>
      <c r="Y40" s="4">
        <v>36</v>
      </c>
      <c r="AA40" s="181" t="str">
        <f t="shared" si="11"/>
        <v/>
      </c>
      <c r="AB40" s="182"/>
      <c r="AC40" s="29"/>
      <c r="AD40" s="71"/>
      <c r="AE40" s="31" t="str">
        <f t="shared" si="7"/>
        <v/>
      </c>
      <c r="AF40" s="32"/>
      <c r="AG40" s="1"/>
      <c r="AH40" s="1"/>
      <c r="AI40" s="1" t="str">
        <f t="shared" si="2"/>
        <v/>
      </c>
      <c r="AK40" s="248"/>
      <c r="AL40" s="249"/>
      <c r="AM40" s="71"/>
      <c r="AN40" s="71"/>
      <c r="AO40" s="71"/>
      <c r="AP40" s="71"/>
      <c r="AQ40" s="71"/>
      <c r="AR40" s="71"/>
      <c r="AS40" s="71"/>
    </row>
    <row r="41" spans="1:45" ht="15.75" customHeight="1" thickTop="1" x14ac:dyDescent="0.15">
      <c r="A41" s="100"/>
      <c r="B41" s="101"/>
      <c r="C41" s="101"/>
      <c r="D41" s="101"/>
      <c r="E41" s="101"/>
      <c r="F41" s="101"/>
      <c r="G41" s="101"/>
      <c r="H41" s="101"/>
      <c r="I41" s="101"/>
      <c r="J41" s="101"/>
      <c r="K41" s="102"/>
      <c r="M41" s="100"/>
      <c r="N41" s="101"/>
      <c r="O41" s="101"/>
      <c r="P41" s="101"/>
      <c r="Q41" s="101"/>
      <c r="R41" s="101"/>
      <c r="S41" s="101"/>
      <c r="T41" s="101"/>
      <c r="U41" s="103"/>
      <c r="V41" s="103"/>
      <c r="W41" s="102"/>
      <c r="Y41" s="4">
        <v>37</v>
      </c>
      <c r="AA41" s="181" t="str">
        <f t="shared" si="11"/>
        <v/>
      </c>
      <c r="AB41" s="182"/>
      <c r="AC41" s="38"/>
      <c r="AD41" s="71"/>
      <c r="AE41" s="31" t="str">
        <f t="shared" si="7"/>
        <v/>
      </c>
      <c r="AF41" s="32"/>
      <c r="AG41" s="1"/>
      <c r="AH41" s="1"/>
      <c r="AI41" s="1" t="str">
        <f t="shared" si="2"/>
        <v/>
      </c>
    </row>
    <row r="42" spans="1:45" ht="15.75" customHeight="1" x14ac:dyDescent="0.15">
      <c r="A42" s="1"/>
      <c r="B42" s="1"/>
      <c r="C42" s="104"/>
      <c r="D42" s="104"/>
      <c r="E42" s="104"/>
      <c r="F42" s="104"/>
      <c r="G42" s="104"/>
      <c r="H42" s="104"/>
      <c r="I42" s="104"/>
      <c r="J42" s="104"/>
      <c r="K42" s="1"/>
      <c r="M42" s="105"/>
      <c r="N42" s="1"/>
      <c r="O42" s="1"/>
      <c r="P42" s="1"/>
      <c r="Q42" s="1"/>
      <c r="R42" s="1"/>
      <c r="S42" s="1"/>
      <c r="T42" s="1"/>
      <c r="U42" s="17"/>
      <c r="V42" s="17"/>
      <c r="W42" s="1"/>
      <c r="Y42" s="4">
        <v>38</v>
      </c>
      <c r="AA42" s="181" t="str">
        <f t="shared" si="11"/>
        <v/>
      </c>
      <c r="AB42" s="182"/>
      <c r="AC42" s="29"/>
      <c r="AD42" s="71"/>
      <c r="AE42" s="31" t="str">
        <f t="shared" si="7"/>
        <v/>
      </c>
      <c r="AF42" s="32"/>
      <c r="AG42" s="1"/>
      <c r="AH42" s="1"/>
      <c r="AI42" s="1" t="str">
        <f t="shared" si="2"/>
        <v/>
      </c>
    </row>
    <row r="43" spans="1:45" ht="15.75" customHeight="1" x14ac:dyDescent="0.15">
      <c r="A43" s="48"/>
      <c r="B43" s="206" t="s">
        <v>43</v>
      </c>
      <c r="C43" s="206"/>
      <c r="D43" s="206"/>
      <c r="E43" s="206"/>
      <c r="F43" s="206"/>
      <c r="G43" s="206"/>
      <c r="H43" s="206"/>
      <c r="I43" s="206"/>
      <c r="J43" s="206"/>
      <c r="K43" s="49"/>
      <c r="L43" s="105"/>
      <c r="M43" s="106"/>
      <c r="N43" s="306" t="s">
        <v>40</v>
      </c>
      <c r="O43" s="306"/>
      <c r="P43" s="306"/>
      <c r="Q43" s="107"/>
      <c r="R43" s="107"/>
      <c r="S43" s="107"/>
      <c r="T43" s="107"/>
      <c r="U43" s="107"/>
      <c r="V43" s="107"/>
      <c r="W43" s="108"/>
      <c r="Y43" s="4">
        <v>39</v>
      </c>
      <c r="AA43" s="181" t="str">
        <f t="shared" si="11"/>
        <v/>
      </c>
      <c r="AB43" s="182"/>
      <c r="AC43" s="51"/>
      <c r="AD43" s="71"/>
      <c r="AE43" s="31" t="str">
        <f t="shared" si="7"/>
        <v/>
      </c>
      <c r="AF43" s="32"/>
      <c r="AG43" s="1"/>
      <c r="AH43" s="1"/>
      <c r="AI43" s="1" t="str">
        <f t="shared" si="2"/>
        <v/>
      </c>
    </row>
    <row r="44" spans="1:45" ht="15.75" customHeight="1" x14ac:dyDescent="0.15">
      <c r="A44" s="32"/>
      <c r="B44" s="207"/>
      <c r="C44" s="207"/>
      <c r="D44" s="207"/>
      <c r="E44" s="207"/>
      <c r="F44" s="207"/>
      <c r="G44" s="207"/>
      <c r="H44" s="207"/>
      <c r="I44" s="207"/>
      <c r="J44" s="207"/>
      <c r="K44" s="50"/>
      <c r="L44" s="105"/>
      <c r="M44" s="109"/>
      <c r="N44" s="307"/>
      <c r="O44" s="307"/>
      <c r="P44" s="307"/>
      <c r="Q44" s="237"/>
      <c r="R44" s="237"/>
      <c r="S44" s="237"/>
      <c r="T44" s="237"/>
      <c r="U44" s="237"/>
      <c r="V44" s="237"/>
      <c r="W44" s="108"/>
      <c r="Y44" s="4">
        <v>40</v>
      </c>
      <c r="AA44" s="181" t="str">
        <f t="shared" si="11"/>
        <v/>
      </c>
      <c r="AB44" s="182"/>
      <c r="AC44" s="51"/>
      <c r="AD44" s="71"/>
      <c r="AE44" s="31" t="str">
        <f t="shared" si="7"/>
        <v/>
      </c>
      <c r="AF44" s="32"/>
      <c r="AG44" s="1"/>
      <c r="AH44" s="1"/>
      <c r="AI44" s="1" t="str">
        <f t="shared" si="2"/>
        <v/>
      </c>
      <c r="AK44" s="71" t="s">
        <v>12</v>
      </c>
      <c r="AL44" s="71"/>
      <c r="AN44" s="71" t="s">
        <v>16</v>
      </c>
      <c r="AO44" s="71"/>
    </row>
    <row r="45" spans="1:45" ht="15.75" customHeight="1" x14ac:dyDescent="0.15">
      <c r="A45" s="32"/>
      <c r="B45" s="208" t="s">
        <v>19</v>
      </c>
      <c r="C45" s="208"/>
      <c r="D45" s="208"/>
      <c r="E45" s="208"/>
      <c r="F45" s="208"/>
      <c r="G45" s="208"/>
      <c r="H45" s="208"/>
      <c r="I45" s="208"/>
      <c r="J45" s="208"/>
      <c r="K45" s="50"/>
      <c r="M45" s="109"/>
      <c r="N45" s="294" t="s">
        <v>0</v>
      </c>
      <c r="O45" s="265"/>
      <c r="P45" s="265"/>
      <c r="Q45" s="265"/>
      <c r="R45" s="265"/>
      <c r="S45" s="265" t="s">
        <v>1</v>
      </c>
      <c r="T45" s="265"/>
      <c r="U45" s="265"/>
      <c r="V45" s="266"/>
      <c r="W45" s="108"/>
      <c r="Y45" s="4">
        <v>41</v>
      </c>
      <c r="AA45" s="181" t="str">
        <f t="shared" si="11"/>
        <v/>
      </c>
      <c r="AB45" s="182"/>
      <c r="AC45" s="51"/>
      <c r="AD45" s="71"/>
      <c r="AE45" s="31" t="str">
        <f t="shared" si="7"/>
        <v/>
      </c>
      <c r="AF45" s="32"/>
      <c r="AG45" s="1"/>
      <c r="AH45" s="1"/>
      <c r="AI45" s="1" t="str">
        <f t="shared" si="2"/>
        <v/>
      </c>
      <c r="AK45" s="71" t="s">
        <v>13</v>
      </c>
      <c r="AL45" s="71"/>
      <c r="AN45" s="71" t="s">
        <v>17</v>
      </c>
      <c r="AO45" s="71"/>
    </row>
    <row r="46" spans="1:45" ht="15.75" customHeight="1" x14ac:dyDescent="0.15">
      <c r="A46" s="32"/>
      <c r="B46" s="209" t="s">
        <v>3</v>
      </c>
      <c r="C46" s="210"/>
      <c r="D46" s="110" t="s">
        <v>4</v>
      </c>
      <c r="E46" s="110" t="s">
        <v>2</v>
      </c>
      <c r="F46" s="111" t="s">
        <v>5</v>
      </c>
      <c r="G46" s="232" t="s">
        <v>0</v>
      </c>
      <c r="H46" s="233"/>
      <c r="I46" s="233"/>
      <c r="J46" s="234"/>
      <c r="K46" s="50"/>
      <c r="M46" s="109"/>
      <c r="N46" s="292" t="s">
        <v>24</v>
      </c>
      <c r="O46" s="293"/>
      <c r="P46" s="293"/>
      <c r="Q46" s="293"/>
      <c r="R46" s="293"/>
      <c r="S46" s="289" t="str">
        <f>IF(G39=0,"",G39)</f>
        <v/>
      </c>
      <c r="T46" s="290"/>
      <c r="U46" s="290"/>
      <c r="V46" s="291"/>
      <c r="W46" s="108"/>
      <c r="Y46" s="4">
        <v>42</v>
      </c>
      <c r="AA46" s="181" t="str">
        <f t="shared" si="11"/>
        <v/>
      </c>
      <c r="AB46" s="182"/>
      <c r="AC46" s="51"/>
      <c r="AD46" s="71"/>
      <c r="AE46" s="31" t="str">
        <f>R34</f>
        <v/>
      </c>
      <c r="AF46" s="32"/>
      <c r="AG46" s="1"/>
      <c r="AH46" s="1"/>
      <c r="AI46" s="1" t="str">
        <f t="shared" si="2"/>
        <v/>
      </c>
      <c r="AK46" s="71" t="s">
        <v>14</v>
      </c>
      <c r="AL46" s="71"/>
      <c r="AN46" s="71" t="s">
        <v>18</v>
      </c>
      <c r="AO46" s="71"/>
    </row>
    <row r="47" spans="1:45" ht="15.75" customHeight="1" x14ac:dyDescent="0.15">
      <c r="A47" s="32"/>
      <c r="B47" s="244" t="s">
        <v>131</v>
      </c>
      <c r="C47" s="245"/>
      <c r="D47" s="82"/>
      <c r="E47" s="67"/>
      <c r="F47" s="70" t="str">
        <f t="shared" ref="F47:F56" si="12">IF(E47="","",D47*E47)</f>
        <v/>
      </c>
      <c r="G47" s="200" t="str">
        <f>IF(D47="","ホールとご自宅にお供えします",VLOOKUP(D47,$AI$56:$AJ$111,2,0))</f>
        <v>ホールとご自宅にお供えします</v>
      </c>
      <c r="H47" s="200"/>
      <c r="I47" s="200"/>
      <c r="J47" s="201"/>
      <c r="K47" s="50"/>
      <c r="M47" s="109"/>
      <c r="N47" s="287" t="s">
        <v>42</v>
      </c>
      <c r="O47" s="288"/>
      <c r="P47" s="288"/>
      <c r="Q47" s="288"/>
      <c r="R47" s="288"/>
      <c r="S47" s="259" t="str">
        <f>IF(S39=0,"",S39)</f>
        <v/>
      </c>
      <c r="T47" s="260"/>
      <c r="U47" s="260"/>
      <c r="V47" s="261"/>
      <c r="W47" s="108"/>
      <c r="Y47" s="4">
        <v>43</v>
      </c>
      <c r="AA47" s="181" t="str">
        <f t="shared" si="11"/>
        <v/>
      </c>
      <c r="AB47" s="182"/>
      <c r="AC47" s="51"/>
      <c r="AD47" s="71"/>
      <c r="AE47" s="31" t="str">
        <f>R35</f>
        <v/>
      </c>
      <c r="AF47" s="32"/>
      <c r="AG47" s="1"/>
      <c r="AH47" s="1"/>
      <c r="AI47" s="1" t="str">
        <f t="shared" si="2"/>
        <v/>
      </c>
      <c r="AK47" s="71" t="s">
        <v>15</v>
      </c>
      <c r="AL47" s="71"/>
    </row>
    <row r="48" spans="1:45" ht="15.75" customHeight="1" x14ac:dyDescent="0.15">
      <c r="A48" s="32"/>
      <c r="B48" s="193" t="s">
        <v>132</v>
      </c>
      <c r="C48" s="194"/>
      <c r="D48" s="82"/>
      <c r="E48" s="67"/>
      <c r="F48" s="66" t="str">
        <f t="shared" si="12"/>
        <v/>
      </c>
      <c r="G48" s="200" t="str">
        <f>IF(D48="","ホールとご自宅にお供えします",VLOOKUP(D48,$AI$56:$AJ$111,2,0))</f>
        <v>ホールとご自宅にお供えします</v>
      </c>
      <c r="H48" s="200"/>
      <c r="I48" s="200"/>
      <c r="J48" s="201"/>
      <c r="K48" s="50"/>
      <c r="M48" s="109"/>
      <c r="N48" s="242" t="s">
        <v>44</v>
      </c>
      <c r="O48" s="243"/>
      <c r="P48" s="243"/>
      <c r="Q48" s="243"/>
      <c r="R48" s="243"/>
      <c r="S48" s="342" t="str">
        <f>IF(G57=0,"",G57)</f>
        <v/>
      </c>
      <c r="T48" s="343"/>
      <c r="U48" s="343"/>
      <c r="V48" s="344"/>
      <c r="W48" s="108"/>
      <c r="Y48" s="4">
        <v>44</v>
      </c>
      <c r="AA48" s="181" t="str">
        <f t="shared" si="11"/>
        <v/>
      </c>
      <c r="AB48" s="182"/>
      <c r="AC48" s="51"/>
      <c r="AD48" s="71"/>
      <c r="AE48" s="31" t="str">
        <f>R36</f>
        <v/>
      </c>
      <c r="AF48" s="32"/>
      <c r="AG48" s="1"/>
      <c r="AH48" s="1"/>
      <c r="AI48" s="1" t="str">
        <f t="shared" si="2"/>
        <v/>
      </c>
    </row>
    <row r="49" spans="1:48" ht="15.75" customHeight="1" x14ac:dyDescent="0.15">
      <c r="A49" s="32"/>
      <c r="B49" s="193" t="s">
        <v>133</v>
      </c>
      <c r="C49" s="194"/>
      <c r="D49" s="82"/>
      <c r="E49" s="67"/>
      <c r="F49" s="66" t="str">
        <f t="shared" si="12"/>
        <v/>
      </c>
      <c r="G49" s="200" t="str">
        <f>IF(D49="","ホールとご自宅にお供えします",VLOOKUP(D49,$AI$56:$AJ$111,2,0))</f>
        <v>ホールとご自宅にお供えします</v>
      </c>
      <c r="H49" s="200"/>
      <c r="I49" s="200"/>
      <c r="J49" s="201"/>
      <c r="K49" s="50"/>
      <c r="M49" s="109"/>
      <c r="N49" s="285" t="str">
        <f t="shared" ref="N49:N54" si="13">IF(AK35="","",AK35)</f>
        <v/>
      </c>
      <c r="O49" s="286"/>
      <c r="P49" s="286"/>
      <c r="Q49" s="286"/>
      <c r="R49" s="286"/>
      <c r="S49" s="267" t="str">
        <f t="shared" ref="S49:S54" si="14">IF(AO35="","",AO35)</f>
        <v/>
      </c>
      <c r="T49" s="268"/>
      <c r="U49" s="268"/>
      <c r="V49" s="269"/>
      <c r="W49" s="108"/>
      <c r="AA49" s="181" t="str">
        <f t="shared" si="11"/>
        <v/>
      </c>
      <c r="AB49" s="182"/>
      <c r="AC49" s="51"/>
      <c r="AD49" s="71"/>
      <c r="AE49" s="31" t="str">
        <f>R37</f>
        <v/>
      </c>
      <c r="AF49" s="32"/>
      <c r="AG49" s="1"/>
      <c r="AH49" s="1">
        <v>1</v>
      </c>
      <c r="AI49" s="1"/>
    </row>
    <row r="50" spans="1:48" ht="15.75" customHeight="1" x14ac:dyDescent="0.15">
      <c r="A50" s="32"/>
      <c r="B50" s="193"/>
      <c r="C50" s="194"/>
      <c r="D50" s="66"/>
      <c r="E50" s="75"/>
      <c r="F50" s="66" t="str">
        <f t="shared" si="12"/>
        <v/>
      </c>
      <c r="G50" s="194"/>
      <c r="H50" s="194"/>
      <c r="I50" s="194"/>
      <c r="J50" s="195"/>
      <c r="K50" s="50"/>
      <c r="M50" s="109"/>
      <c r="N50" s="285" t="str">
        <f t="shared" si="13"/>
        <v/>
      </c>
      <c r="O50" s="286"/>
      <c r="P50" s="286"/>
      <c r="Q50" s="286"/>
      <c r="R50" s="286"/>
      <c r="S50" s="267" t="str">
        <f t="shared" si="14"/>
        <v/>
      </c>
      <c r="T50" s="268"/>
      <c r="U50" s="268"/>
      <c r="V50" s="269"/>
      <c r="W50" s="108"/>
      <c r="AA50" s="181" t="str">
        <f t="shared" si="11"/>
        <v/>
      </c>
      <c r="AB50" s="182"/>
      <c r="AC50" s="51"/>
      <c r="AD50" s="71"/>
      <c r="AE50" s="31" t="str">
        <f>R38</f>
        <v/>
      </c>
      <c r="AF50" s="32"/>
      <c r="AG50" s="1"/>
      <c r="AH50" s="1">
        <v>2</v>
      </c>
      <c r="AI50" s="1"/>
    </row>
    <row r="51" spans="1:48" ht="15.75" customHeight="1" x14ac:dyDescent="0.15">
      <c r="A51" s="32"/>
      <c r="B51" s="193" t="s">
        <v>134</v>
      </c>
      <c r="C51" s="194"/>
      <c r="D51" s="66">
        <v>15000</v>
      </c>
      <c r="E51" s="67"/>
      <c r="F51" s="66" t="str">
        <f t="shared" si="12"/>
        <v/>
      </c>
      <c r="G51" s="222" t="s">
        <v>100</v>
      </c>
      <c r="H51" s="223"/>
      <c r="I51" s="223"/>
      <c r="J51" s="224"/>
      <c r="K51" s="50"/>
      <c r="M51" s="109"/>
      <c r="N51" s="285" t="str">
        <f t="shared" si="13"/>
        <v/>
      </c>
      <c r="O51" s="286"/>
      <c r="P51" s="286"/>
      <c r="Q51" s="286"/>
      <c r="R51" s="286"/>
      <c r="S51" s="267" t="str">
        <f t="shared" si="14"/>
        <v/>
      </c>
      <c r="T51" s="268"/>
      <c r="U51" s="268"/>
      <c r="V51" s="269"/>
      <c r="W51" s="108"/>
      <c r="AA51" s="181"/>
      <c r="AB51" s="182"/>
      <c r="AC51" s="51"/>
      <c r="AD51" s="71"/>
      <c r="AE51" s="31"/>
      <c r="AF51" s="32"/>
      <c r="AG51" s="1"/>
      <c r="AH51" s="1">
        <v>3</v>
      </c>
      <c r="AI51" s="1"/>
    </row>
    <row r="52" spans="1:48" ht="15.75" customHeight="1" x14ac:dyDescent="0.15">
      <c r="A52" s="32"/>
      <c r="B52" s="193" t="s">
        <v>135</v>
      </c>
      <c r="C52" s="194"/>
      <c r="D52" s="66">
        <v>10000</v>
      </c>
      <c r="E52" s="67"/>
      <c r="F52" s="66" t="str">
        <f t="shared" si="12"/>
        <v/>
      </c>
      <c r="G52" s="222" t="s">
        <v>101</v>
      </c>
      <c r="H52" s="223"/>
      <c r="I52" s="223"/>
      <c r="J52" s="224"/>
      <c r="K52" s="50"/>
      <c r="M52" s="109"/>
      <c r="N52" s="285" t="str">
        <f t="shared" si="13"/>
        <v/>
      </c>
      <c r="O52" s="286"/>
      <c r="P52" s="286"/>
      <c r="Q52" s="286"/>
      <c r="R52" s="286"/>
      <c r="S52" s="267" t="str">
        <f t="shared" si="14"/>
        <v/>
      </c>
      <c r="T52" s="268"/>
      <c r="U52" s="268"/>
      <c r="V52" s="269"/>
      <c r="W52" s="108"/>
      <c r="AA52" s="104"/>
      <c r="AB52" s="104"/>
      <c r="AC52" s="112"/>
      <c r="AD52" s="1"/>
      <c r="AE52" s="1"/>
      <c r="AF52" s="1"/>
      <c r="AG52" s="1"/>
      <c r="AH52" s="1">
        <v>4</v>
      </c>
      <c r="AI52" s="1"/>
    </row>
    <row r="53" spans="1:48" ht="15.75" customHeight="1" x14ac:dyDescent="0.15">
      <c r="A53" s="32"/>
      <c r="B53" s="193"/>
      <c r="C53" s="194"/>
      <c r="D53" s="66"/>
      <c r="E53" s="75"/>
      <c r="F53" s="66" t="str">
        <f>IF(E53="","",D53*E53)</f>
        <v/>
      </c>
      <c r="G53" s="194"/>
      <c r="H53" s="194"/>
      <c r="I53" s="194"/>
      <c r="J53" s="195"/>
      <c r="K53" s="50"/>
      <c r="M53" s="109"/>
      <c r="N53" s="285" t="str">
        <f t="shared" si="13"/>
        <v/>
      </c>
      <c r="O53" s="286"/>
      <c r="P53" s="286"/>
      <c r="Q53" s="286"/>
      <c r="R53" s="286"/>
      <c r="S53" s="267" t="str">
        <f t="shared" si="14"/>
        <v/>
      </c>
      <c r="T53" s="268"/>
      <c r="U53" s="268"/>
      <c r="V53" s="269"/>
      <c r="W53" s="108"/>
      <c r="AF53" s="1"/>
      <c r="AG53" s="1"/>
      <c r="AH53" s="1">
        <v>5</v>
      </c>
      <c r="AI53" s="1"/>
      <c r="AK53" s="113"/>
      <c r="AL53" s="114"/>
      <c r="AM53" s="115"/>
      <c r="AN53" s="115"/>
      <c r="AO53" s="115"/>
      <c r="AP53" s="115"/>
      <c r="AQ53" s="115"/>
      <c r="AR53" s="114"/>
      <c r="AS53" s="114"/>
      <c r="AT53" s="114"/>
      <c r="AU53" s="1"/>
      <c r="AV53" s="1"/>
    </row>
    <row r="54" spans="1:48" ht="15.75" customHeight="1" x14ac:dyDescent="0.15">
      <c r="A54" s="32"/>
      <c r="B54" s="193"/>
      <c r="C54" s="194"/>
      <c r="D54" s="66"/>
      <c r="E54" s="75"/>
      <c r="F54" s="66" t="str">
        <f t="shared" si="12"/>
        <v/>
      </c>
      <c r="G54" s="194"/>
      <c r="H54" s="194"/>
      <c r="I54" s="194"/>
      <c r="J54" s="195"/>
      <c r="K54" s="50"/>
      <c r="M54" s="109"/>
      <c r="N54" s="285" t="str">
        <f t="shared" si="13"/>
        <v/>
      </c>
      <c r="O54" s="286"/>
      <c r="P54" s="286"/>
      <c r="Q54" s="286"/>
      <c r="R54" s="286"/>
      <c r="S54" s="267" t="str">
        <f t="shared" si="14"/>
        <v/>
      </c>
      <c r="T54" s="268"/>
      <c r="U54" s="268"/>
      <c r="V54" s="269"/>
      <c r="W54" s="108"/>
      <c r="AF54" s="1"/>
      <c r="AG54" s="1"/>
      <c r="AH54" s="1">
        <v>6</v>
      </c>
      <c r="AI54" s="1"/>
      <c r="AK54" s="113"/>
      <c r="AL54" s="278"/>
      <c r="AM54" s="278"/>
      <c r="AN54" s="114"/>
      <c r="AO54" s="114"/>
      <c r="AP54" s="114"/>
      <c r="AQ54" s="114"/>
      <c r="AR54" s="114"/>
      <c r="AS54" s="114"/>
      <c r="AT54" s="114"/>
      <c r="AU54" s="1"/>
      <c r="AV54" s="1"/>
    </row>
    <row r="55" spans="1:48" ht="15.75" customHeight="1" x14ac:dyDescent="0.15">
      <c r="A55" s="32"/>
      <c r="B55" s="193"/>
      <c r="C55" s="194"/>
      <c r="D55" s="66"/>
      <c r="E55" s="75"/>
      <c r="F55" s="66" t="str">
        <f t="shared" si="12"/>
        <v/>
      </c>
      <c r="G55" s="194"/>
      <c r="H55" s="194"/>
      <c r="I55" s="194"/>
      <c r="J55" s="195"/>
      <c r="K55" s="50"/>
      <c r="M55" s="109"/>
      <c r="N55" s="350" t="s">
        <v>25</v>
      </c>
      <c r="O55" s="351"/>
      <c r="P55" s="116" t="s">
        <v>37</v>
      </c>
      <c r="Q55" s="262">
        <f ca="1">IF(AF91="","",AF91)</f>
        <v>0</v>
      </c>
      <c r="R55" s="262"/>
      <c r="S55" s="336">
        <f ca="1">IF(AA91="","",AA91)</f>
        <v>0</v>
      </c>
      <c r="T55" s="337"/>
      <c r="U55" s="337"/>
      <c r="V55" s="338"/>
      <c r="W55" s="108"/>
      <c r="AF55" s="1"/>
      <c r="AG55" s="1"/>
      <c r="AH55" s="1"/>
      <c r="AI55" s="1">
        <v>1</v>
      </c>
      <c r="AK55" s="113"/>
      <c r="AL55" s="278"/>
      <c r="AM55" s="278"/>
      <c r="AN55" s="114"/>
      <c r="AO55" s="114"/>
      <c r="AP55" s="114"/>
      <c r="AQ55" s="114"/>
      <c r="AR55" s="114"/>
      <c r="AS55" s="114"/>
      <c r="AT55" s="114"/>
      <c r="AU55" s="1"/>
      <c r="AV55" s="1"/>
    </row>
    <row r="56" spans="1:48" ht="15.75" customHeight="1" x14ac:dyDescent="0.15">
      <c r="A56" s="32"/>
      <c r="B56" s="196"/>
      <c r="C56" s="197"/>
      <c r="D56" s="94"/>
      <c r="E56" s="95"/>
      <c r="F56" s="94" t="str">
        <f t="shared" si="12"/>
        <v/>
      </c>
      <c r="G56" s="197"/>
      <c r="H56" s="197"/>
      <c r="I56" s="197"/>
      <c r="J56" s="198"/>
      <c r="K56" s="50"/>
      <c r="M56" s="109"/>
      <c r="N56" s="352" t="s">
        <v>20</v>
      </c>
      <c r="O56" s="353"/>
      <c r="P56" s="117" t="s">
        <v>38</v>
      </c>
      <c r="Q56" s="270">
        <f ca="1">IF(AC91="","",AC91)</f>
        <v>0</v>
      </c>
      <c r="R56" s="270"/>
      <c r="S56" s="339"/>
      <c r="T56" s="340"/>
      <c r="U56" s="340"/>
      <c r="V56" s="341"/>
      <c r="W56" s="108"/>
      <c r="AA56" s="263" t="s">
        <v>3</v>
      </c>
      <c r="AB56" s="264"/>
      <c r="AC56" s="19" t="s">
        <v>4</v>
      </c>
      <c r="AD56" s="20" t="s">
        <v>2</v>
      </c>
      <c r="AE56" s="21" t="s">
        <v>5</v>
      </c>
      <c r="AF56" s="22"/>
      <c r="AG56" s="118"/>
      <c r="AH56" s="58" t="s">
        <v>50</v>
      </c>
      <c r="AI56" s="29">
        <v>244200</v>
      </c>
      <c r="AJ56" s="119" t="s">
        <v>63</v>
      </c>
      <c r="AK56" s="113"/>
      <c r="AL56" s="120"/>
      <c r="AM56" s="120"/>
      <c r="AN56" s="114"/>
      <c r="AO56" s="114"/>
      <c r="AP56" s="114"/>
      <c r="AQ56" s="114"/>
      <c r="AR56" s="114"/>
      <c r="AS56" s="121"/>
      <c r="AT56" s="114"/>
      <c r="AU56" s="1"/>
      <c r="AV56" s="1"/>
    </row>
    <row r="57" spans="1:48" ht="15.75" customHeight="1" x14ac:dyDescent="0.15">
      <c r="A57" s="32"/>
      <c r="B57" s="1"/>
      <c r="C57" s="1"/>
      <c r="D57" s="185" t="s">
        <v>35</v>
      </c>
      <c r="E57" s="186"/>
      <c r="F57" s="186"/>
      <c r="G57" s="189">
        <f>SUM(F47:F56)</f>
        <v>0</v>
      </c>
      <c r="H57" s="189"/>
      <c r="I57" s="189"/>
      <c r="J57" s="190"/>
      <c r="K57" s="50"/>
      <c r="M57" s="108"/>
      <c r="N57" s="122"/>
      <c r="O57" s="123"/>
      <c r="P57" s="251" t="s">
        <v>41</v>
      </c>
      <c r="Q57" s="252"/>
      <c r="R57" s="252"/>
      <c r="S57" s="255">
        <f>SUM(S46:V54)</f>
        <v>0</v>
      </c>
      <c r="T57" s="255"/>
      <c r="U57" s="255"/>
      <c r="V57" s="256"/>
      <c r="W57" s="108"/>
      <c r="Y57" s="4">
        <v>1</v>
      </c>
      <c r="AA57" s="181" t="str">
        <f>IF(AE57="","",B47)</f>
        <v/>
      </c>
      <c r="AB57" s="182"/>
      <c r="AC57" s="51"/>
      <c r="AD57" s="71"/>
      <c r="AE57" s="31" t="str">
        <f>F47</f>
        <v/>
      </c>
      <c r="AF57" s="32"/>
      <c r="AG57" s="124"/>
      <c r="AH57" s="65" t="s">
        <v>53</v>
      </c>
      <c r="AI57" s="38">
        <v>536800</v>
      </c>
      <c r="AJ57" s="125" t="s">
        <v>66</v>
      </c>
      <c r="AK57" s="113"/>
      <c r="AL57" s="126"/>
      <c r="AM57" s="126"/>
      <c r="AN57" s="126"/>
      <c r="AO57" s="126"/>
      <c r="AP57" s="126"/>
      <c r="AQ57" s="126"/>
      <c r="AR57" s="126"/>
      <c r="AS57" s="127"/>
      <c r="AT57" s="114"/>
      <c r="AU57" s="1"/>
      <c r="AV57" s="1"/>
    </row>
    <row r="58" spans="1:48" ht="15.75" customHeight="1" thickBot="1" x14ac:dyDescent="0.2">
      <c r="A58" s="32"/>
      <c r="B58" s="1"/>
      <c r="C58" s="1"/>
      <c r="D58" s="187"/>
      <c r="E58" s="188"/>
      <c r="F58" s="188"/>
      <c r="G58" s="191"/>
      <c r="H58" s="191"/>
      <c r="I58" s="191"/>
      <c r="J58" s="192"/>
      <c r="K58" s="50"/>
      <c r="M58" s="108"/>
      <c r="N58" s="128"/>
      <c r="O58" s="109"/>
      <c r="P58" s="253"/>
      <c r="Q58" s="254"/>
      <c r="R58" s="254"/>
      <c r="S58" s="257"/>
      <c r="T58" s="257"/>
      <c r="U58" s="257"/>
      <c r="V58" s="258"/>
      <c r="W58" s="108"/>
      <c r="Y58" s="4">
        <v>2</v>
      </c>
      <c r="AA58" s="181" t="str">
        <f t="shared" ref="AA58:AA63" si="15">IF(AE58="","",B48)</f>
        <v/>
      </c>
      <c r="AB58" s="182"/>
      <c r="AC58" s="51"/>
      <c r="AD58" s="71"/>
      <c r="AE58" s="31" t="str">
        <f t="shared" ref="AE58:AE63" si="16">F48</f>
        <v/>
      </c>
      <c r="AF58" s="32"/>
      <c r="AG58" s="124"/>
      <c r="AH58" s="65" t="s">
        <v>52</v>
      </c>
      <c r="AI58" s="29">
        <v>646800</v>
      </c>
      <c r="AJ58" s="119" t="s">
        <v>65</v>
      </c>
      <c r="AK58" s="113"/>
      <c r="AL58" s="277"/>
      <c r="AM58" s="277"/>
      <c r="AN58" s="277"/>
      <c r="AO58" s="277"/>
      <c r="AP58" s="277"/>
      <c r="AQ58" s="277"/>
      <c r="AR58" s="277"/>
      <c r="AS58" s="127"/>
      <c r="AT58" s="114"/>
      <c r="AU58" s="1"/>
      <c r="AV58" s="1"/>
    </row>
    <row r="59" spans="1:48" ht="15.75" customHeight="1" thickTop="1" x14ac:dyDescent="0.15">
      <c r="A59" s="100"/>
      <c r="B59" s="101"/>
      <c r="C59" s="101"/>
      <c r="D59" s="101"/>
      <c r="E59" s="101"/>
      <c r="F59" s="101"/>
      <c r="G59" s="101"/>
      <c r="H59" s="101"/>
      <c r="I59" s="103"/>
      <c r="J59" s="103"/>
      <c r="K59" s="102"/>
      <c r="M59" s="108"/>
      <c r="N59" s="128"/>
      <c r="O59" s="109"/>
      <c r="P59" s="109"/>
      <c r="Q59" s="109"/>
      <c r="R59" s="109"/>
      <c r="S59" s="109"/>
      <c r="T59" s="109"/>
      <c r="U59" s="109"/>
      <c r="V59" s="108"/>
      <c r="W59" s="108"/>
      <c r="Y59" s="4">
        <v>3</v>
      </c>
      <c r="AA59" s="181" t="str">
        <f t="shared" si="15"/>
        <v/>
      </c>
      <c r="AB59" s="182"/>
      <c r="AC59" s="51"/>
      <c r="AD59" s="71"/>
      <c r="AE59" s="31" t="str">
        <f t="shared" si="16"/>
        <v/>
      </c>
      <c r="AF59" s="32"/>
      <c r="AG59" s="124"/>
      <c r="AH59" s="65" t="s">
        <v>51</v>
      </c>
      <c r="AI59" s="38">
        <v>756800</v>
      </c>
      <c r="AJ59" s="125" t="s">
        <v>62</v>
      </c>
      <c r="AK59" s="113"/>
      <c r="AL59" s="277"/>
      <c r="AM59" s="277"/>
      <c r="AN59" s="277"/>
      <c r="AO59" s="277"/>
      <c r="AP59" s="277"/>
      <c r="AQ59" s="277"/>
      <c r="AR59" s="277"/>
      <c r="AS59" s="127"/>
      <c r="AT59" s="114"/>
      <c r="AU59" s="1"/>
      <c r="AV59" s="1"/>
    </row>
    <row r="60" spans="1:48" ht="12.75" customHeight="1" x14ac:dyDescent="0.15">
      <c r="K60" s="1"/>
      <c r="W60" s="2"/>
      <c r="Y60" s="4">
        <v>4</v>
      </c>
      <c r="AA60" s="181" t="str">
        <f t="shared" si="15"/>
        <v/>
      </c>
      <c r="AB60" s="182"/>
      <c r="AC60" s="51"/>
      <c r="AD60" s="71"/>
      <c r="AE60" s="31" t="str">
        <f t="shared" si="16"/>
        <v/>
      </c>
      <c r="AF60" s="32"/>
      <c r="AG60" s="124"/>
      <c r="AH60" s="65" t="s">
        <v>45</v>
      </c>
      <c r="AI60" s="29">
        <v>858000</v>
      </c>
      <c r="AJ60" s="119" t="s">
        <v>61</v>
      </c>
      <c r="AK60" s="113"/>
      <c r="AL60" s="114"/>
      <c r="AM60" s="114"/>
      <c r="AN60" s="114"/>
      <c r="AO60" s="114"/>
      <c r="AP60" s="114"/>
      <c r="AQ60" s="114"/>
      <c r="AR60" s="114"/>
      <c r="AS60" s="121"/>
      <c r="AT60" s="114"/>
      <c r="AU60" s="1"/>
      <c r="AV60" s="1"/>
    </row>
    <row r="61" spans="1:48" ht="27.75" customHeight="1" x14ac:dyDescent="0.15">
      <c r="B61" s="349" t="s">
        <v>103</v>
      </c>
      <c r="C61" s="349"/>
      <c r="D61" s="349"/>
      <c r="E61" s="349"/>
      <c r="F61" s="349"/>
      <c r="G61" s="349"/>
      <c r="H61" s="349"/>
      <c r="I61" s="349"/>
      <c r="J61" s="349"/>
      <c r="K61" s="349"/>
      <c r="L61" s="349"/>
      <c r="M61" s="349"/>
      <c r="N61" s="349"/>
      <c r="O61" s="349"/>
      <c r="P61" s="349"/>
      <c r="Q61" s="349"/>
      <c r="R61" s="349"/>
      <c r="S61" s="349"/>
      <c r="T61" s="349"/>
      <c r="U61" s="349"/>
      <c r="V61" s="349"/>
      <c r="W61" s="1"/>
      <c r="Y61" s="4">
        <v>5</v>
      </c>
      <c r="AA61" s="181" t="str">
        <f t="shared" si="15"/>
        <v/>
      </c>
      <c r="AB61" s="182"/>
      <c r="AC61" s="51"/>
      <c r="AD61" s="71"/>
      <c r="AE61" s="31" t="str">
        <f t="shared" si="16"/>
        <v/>
      </c>
      <c r="AF61" s="32"/>
      <c r="AG61" s="124"/>
      <c r="AH61" s="65" t="s">
        <v>49</v>
      </c>
      <c r="AI61" s="38">
        <v>968000</v>
      </c>
      <c r="AJ61" s="125" t="s">
        <v>54</v>
      </c>
      <c r="AK61" s="113"/>
      <c r="AL61" s="113"/>
      <c r="AM61" s="113"/>
      <c r="AN61" s="113"/>
      <c r="AO61" s="113"/>
      <c r="AP61" s="113"/>
      <c r="AQ61" s="113"/>
      <c r="AR61" s="113"/>
      <c r="AS61" s="113"/>
      <c r="AT61" s="113"/>
      <c r="AU61" s="1"/>
      <c r="AV61" s="1"/>
    </row>
    <row r="62" spans="1:48" ht="12.75" customHeight="1" x14ac:dyDescent="0.15">
      <c r="K62" s="105"/>
      <c r="W62" s="1"/>
      <c r="Y62" s="4">
        <v>6</v>
      </c>
      <c r="AA62" s="181" t="str">
        <f t="shared" si="15"/>
        <v/>
      </c>
      <c r="AB62" s="182"/>
      <c r="AC62" s="51"/>
      <c r="AD62" s="71"/>
      <c r="AE62" s="31" t="str">
        <f t="shared" si="16"/>
        <v/>
      </c>
      <c r="AF62" s="32"/>
      <c r="AG62" s="124"/>
      <c r="AH62" s="65" t="s">
        <v>48</v>
      </c>
      <c r="AI62" s="29">
        <v>1078000</v>
      </c>
      <c r="AJ62" s="119" t="s">
        <v>64</v>
      </c>
      <c r="AK62" s="113"/>
      <c r="AL62" s="115"/>
      <c r="AM62" s="115"/>
      <c r="AN62" s="115"/>
      <c r="AO62" s="114"/>
      <c r="AP62" s="114"/>
      <c r="AQ62" s="114"/>
      <c r="AR62" s="114"/>
      <c r="AS62" s="114"/>
      <c r="AT62" s="114"/>
      <c r="AU62" s="1"/>
      <c r="AV62" s="1"/>
    </row>
    <row r="63" spans="1:48" ht="25.9" customHeight="1" x14ac:dyDescent="0.15">
      <c r="B63" s="48"/>
      <c r="C63" s="334" t="s">
        <v>138</v>
      </c>
      <c r="D63" s="334"/>
      <c r="E63" s="334"/>
      <c r="F63" s="334"/>
      <c r="G63" s="334"/>
      <c r="H63" s="334"/>
      <c r="I63" s="334"/>
      <c r="J63" s="334"/>
      <c r="K63" s="334"/>
      <c r="L63" s="334"/>
      <c r="M63" s="334"/>
      <c r="N63" s="334"/>
      <c r="O63" s="334"/>
      <c r="P63" s="334"/>
      <c r="Q63" s="334"/>
      <c r="R63" s="334"/>
      <c r="S63" s="334"/>
      <c r="T63" s="334"/>
      <c r="U63" s="334"/>
      <c r="V63" s="335"/>
      <c r="W63" s="1"/>
      <c r="Y63" s="4">
        <v>7</v>
      </c>
      <c r="AA63" s="181" t="str">
        <f t="shared" si="15"/>
        <v/>
      </c>
      <c r="AB63" s="182"/>
      <c r="AC63" s="51"/>
      <c r="AD63" s="71"/>
      <c r="AE63" s="31" t="str">
        <f t="shared" si="16"/>
        <v/>
      </c>
      <c r="AF63" s="32"/>
      <c r="AG63" s="124"/>
      <c r="AH63" s="65" t="s">
        <v>47</v>
      </c>
      <c r="AI63" s="38">
        <v>1298000</v>
      </c>
      <c r="AJ63" s="125" t="s">
        <v>60</v>
      </c>
      <c r="AK63" s="113"/>
      <c r="AL63" s="297"/>
      <c r="AM63" s="297"/>
      <c r="AN63" s="115"/>
      <c r="AO63" s="114"/>
      <c r="AP63" s="114"/>
      <c r="AQ63" s="114"/>
      <c r="AR63" s="114"/>
      <c r="AS63" s="114"/>
      <c r="AT63" s="114"/>
      <c r="AU63" s="1"/>
      <c r="AV63" s="1"/>
    </row>
    <row r="64" spans="1:48" ht="25.9" customHeight="1" x14ac:dyDescent="0.15">
      <c r="B64" s="32"/>
      <c r="C64" s="179" t="s">
        <v>141</v>
      </c>
      <c r="D64" s="179"/>
      <c r="E64" s="179"/>
      <c r="F64" s="179"/>
      <c r="G64" s="179"/>
      <c r="H64" s="179"/>
      <c r="I64" s="179"/>
      <c r="J64" s="179"/>
      <c r="K64" s="179"/>
      <c r="L64" s="179"/>
      <c r="M64" s="179"/>
      <c r="N64" s="179"/>
      <c r="O64" s="179"/>
      <c r="P64" s="179"/>
      <c r="Q64" s="179"/>
      <c r="R64" s="179"/>
      <c r="S64" s="179"/>
      <c r="T64" s="179"/>
      <c r="U64" s="179"/>
      <c r="V64" s="180"/>
      <c r="W64" s="1"/>
      <c r="AA64" s="129"/>
      <c r="AB64" s="130"/>
      <c r="AC64" s="51"/>
      <c r="AD64" s="71"/>
      <c r="AE64" s="31"/>
      <c r="AF64" s="32"/>
      <c r="AG64" s="124"/>
      <c r="AH64" s="65"/>
      <c r="AI64" s="38"/>
      <c r="AJ64" s="125"/>
      <c r="AK64" s="113"/>
      <c r="AL64" s="297"/>
      <c r="AM64" s="297"/>
      <c r="AN64" s="115"/>
      <c r="AO64" s="114"/>
      <c r="AP64" s="114"/>
      <c r="AQ64" s="114"/>
      <c r="AR64" s="114"/>
      <c r="AS64" s="114"/>
      <c r="AT64" s="114"/>
      <c r="AU64" s="1"/>
      <c r="AV64" s="1"/>
    </row>
    <row r="65" spans="1:48" ht="25.9" customHeight="1" x14ac:dyDescent="0.15">
      <c r="B65" s="32"/>
      <c r="C65" s="328" t="s">
        <v>137</v>
      </c>
      <c r="D65" s="328"/>
      <c r="E65" s="328"/>
      <c r="F65" s="328"/>
      <c r="G65" s="328"/>
      <c r="H65" s="328"/>
      <c r="I65" s="328"/>
      <c r="J65" s="328"/>
      <c r="K65" s="328"/>
      <c r="L65" s="328"/>
      <c r="M65" s="328"/>
      <c r="N65" s="328"/>
      <c r="O65" s="328"/>
      <c r="P65" s="328"/>
      <c r="Q65" s="328"/>
      <c r="R65" s="328"/>
      <c r="S65" s="328"/>
      <c r="T65" s="328"/>
      <c r="U65" s="328"/>
      <c r="V65" s="329"/>
      <c r="W65" s="1"/>
      <c r="Y65" s="4">
        <v>8</v>
      </c>
      <c r="AA65" s="181" t="str">
        <f>IF(AE65="","",B54)</f>
        <v/>
      </c>
      <c r="AB65" s="182"/>
      <c r="AC65" s="51"/>
      <c r="AD65" s="71"/>
      <c r="AE65" s="31" t="str">
        <f>F54</f>
        <v/>
      </c>
      <c r="AF65" s="32"/>
      <c r="AG65" s="124"/>
      <c r="AH65" s="65" t="s">
        <v>46</v>
      </c>
      <c r="AI65" s="29">
        <v>1408000</v>
      </c>
      <c r="AJ65" s="119" t="s">
        <v>60</v>
      </c>
      <c r="AK65" s="113"/>
      <c r="AL65" s="297"/>
      <c r="AM65" s="297"/>
      <c r="AN65" s="114"/>
      <c r="AO65" s="114"/>
      <c r="AP65" s="114"/>
      <c r="AQ65" s="114"/>
      <c r="AR65" s="114"/>
      <c r="AS65" s="121"/>
      <c r="AT65" s="114"/>
      <c r="AU65" s="1"/>
      <c r="AV65" s="1"/>
    </row>
    <row r="66" spans="1:48" ht="25.9" customHeight="1" x14ac:dyDescent="0.15">
      <c r="B66" s="131"/>
      <c r="C66" s="328" t="s">
        <v>118</v>
      </c>
      <c r="D66" s="328"/>
      <c r="E66" s="328"/>
      <c r="F66" s="328"/>
      <c r="G66" s="328"/>
      <c r="H66" s="328"/>
      <c r="I66" s="328"/>
      <c r="J66" s="328"/>
      <c r="K66" s="328"/>
      <c r="L66" s="328"/>
      <c r="M66" s="328"/>
      <c r="N66" s="328"/>
      <c r="O66" s="328"/>
      <c r="P66" s="328"/>
      <c r="Q66" s="328"/>
      <c r="R66" s="328"/>
      <c r="S66" s="328"/>
      <c r="T66" s="328"/>
      <c r="U66" s="328"/>
      <c r="V66" s="329"/>
      <c r="W66" s="1"/>
      <c r="Y66" s="4">
        <v>9</v>
      </c>
      <c r="AA66" s="181" t="str">
        <f>IF(AE66="","",B55)</f>
        <v/>
      </c>
      <c r="AB66" s="182"/>
      <c r="AC66" s="51"/>
      <c r="AD66" s="71"/>
      <c r="AE66" s="31" t="str">
        <f>F55</f>
        <v/>
      </c>
      <c r="AF66" s="32"/>
      <c r="AG66" s="124"/>
      <c r="AH66" s="124" t="s">
        <v>92</v>
      </c>
      <c r="AI66" s="51">
        <v>132000</v>
      </c>
      <c r="AJ66" s="119" t="s">
        <v>58</v>
      </c>
      <c r="AK66" s="113"/>
      <c r="AL66" s="114"/>
      <c r="AM66" s="114"/>
      <c r="AN66" s="114"/>
      <c r="AO66" s="114"/>
      <c r="AP66" s="114"/>
      <c r="AQ66" s="114"/>
      <c r="AR66" s="114"/>
      <c r="AS66" s="121"/>
      <c r="AT66" s="114"/>
      <c r="AU66" s="1"/>
      <c r="AV66" s="1"/>
    </row>
    <row r="67" spans="1:48" ht="25.9" customHeight="1" x14ac:dyDescent="0.15">
      <c r="B67" s="132"/>
      <c r="C67" s="330" t="s">
        <v>97</v>
      </c>
      <c r="D67" s="330"/>
      <c r="E67" s="330"/>
      <c r="F67" s="330"/>
      <c r="G67" s="330"/>
      <c r="H67" s="330"/>
      <c r="I67" s="330"/>
      <c r="J67" s="330"/>
      <c r="K67" s="330"/>
      <c r="L67" s="330"/>
      <c r="M67" s="330"/>
      <c r="N67" s="330"/>
      <c r="O67" s="330"/>
      <c r="P67" s="330"/>
      <c r="Q67" s="330"/>
      <c r="R67" s="330"/>
      <c r="S67" s="330"/>
      <c r="T67" s="330"/>
      <c r="U67" s="330"/>
      <c r="V67" s="331"/>
      <c r="W67" s="1"/>
      <c r="Y67" s="4">
        <v>10</v>
      </c>
      <c r="AA67" s="181" t="str">
        <f>IF(AE67="","",B56)</f>
        <v/>
      </c>
      <c r="AB67" s="182"/>
      <c r="AC67" s="51"/>
      <c r="AD67" s="71"/>
      <c r="AE67" s="31" t="str">
        <f>F56</f>
        <v/>
      </c>
      <c r="AF67" s="32"/>
      <c r="AG67" s="133"/>
      <c r="AH67" s="133"/>
      <c r="AI67" s="51">
        <v>55000</v>
      </c>
      <c r="AJ67" s="125" t="s">
        <v>59</v>
      </c>
      <c r="AK67" s="113"/>
      <c r="AL67" s="134"/>
      <c r="AM67" s="134"/>
      <c r="AN67" s="134"/>
      <c r="AO67" s="134"/>
      <c r="AP67" s="134"/>
      <c r="AQ67" s="134"/>
      <c r="AR67" s="134"/>
      <c r="AS67" s="127"/>
      <c r="AT67" s="114"/>
      <c r="AU67" s="1"/>
      <c r="AV67" s="1"/>
    </row>
    <row r="68" spans="1:48" ht="12" customHeight="1" x14ac:dyDescent="0.15">
      <c r="B68" s="1"/>
      <c r="C68" s="1"/>
      <c r="D68" s="1"/>
      <c r="E68" s="1"/>
      <c r="F68" s="1"/>
      <c r="G68" s="1"/>
      <c r="H68" s="1"/>
      <c r="I68" s="1"/>
      <c r="J68" s="1"/>
      <c r="K68" s="1"/>
      <c r="L68" s="1"/>
      <c r="M68" s="1"/>
      <c r="N68" s="1"/>
      <c r="O68" s="1"/>
      <c r="P68" s="1"/>
      <c r="Q68" s="1"/>
      <c r="R68" s="1"/>
      <c r="S68" s="1"/>
      <c r="T68" s="1"/>
      <c r="U68" s="1"/>
      <c r="V68" s="1"/>
      <c r="W68" s="1"/>
      <c r="Y68" s="4">
        <v>11</v>
      </c>
      <c r="AA68" s="135"/>
      <c r="AB68" s="136"/>
      <c r="AC68" s="51"/>
      <c r="AD68" s="71"/>
      <c r="AE68" s="71"/>
      <c r="AF68" s="32"/>
      <c r="AG68" s="33"/>
      <c r="AH68" s="124" t="s">
        <v>117</v>
      </c>
      <c r="AI68" s="51">
        <v>143000</v>
      </c>
      <c r="AJ68" s="119" t="s">
        <v>58</v>
      </c>
      <c r="AK68" s="137"/>
      <c r="AL68" s="277"/>
      <c r="AM68" s="277"/>
      <c r="AN68" s="277"/>
      <c r="AO68" s="277"/>
      <c r="AP68" s="277"/>
      <c r="AQ68" s="277"/>
      <c r="AR68" s="277"/>
      <c r="AS68" s="127"/>
      <c r="AT68" s="114"/>
      <c r="AU68" s="1"/>
      <c r="AV68" s="1"/>
    </row>
    <row r="69" spans="1:48" ht="12" customHeight="1" x14ac:dyDescent="0.15">
      <c r="B69" s="1"/>
      <c r="C69" s="1"/>
      <c r="D69" s="1"/>
      <c r="E69" s="1"/>
      <c r="F69" s="1"/>
      <c r="G69" s="1"/>
      <c r="H69" s="1"/>
      <c r="I69" s="1"/>
      <c r="J69" s="1"/>
      <c r="K69" s="1"/>
      <c r="L69" s="1"/>
      <c r="M69" s="1"/>
      <c r="N69" s="1"/>
      <c r="O69" s="1"/>
      <c r="P69" s="1"/>
      <c r="Q69" s="1"/>
      <c r="R69" s="1"/>
      <c r="S69" s="1"/>
      <c r="T69" s="33"/>
      <c r="U69" s="33"/>
      <c r="V69" s="33"/>
      <c r="W69" s="1"/>
      <c r="Y69" s="4">
        <v>12</v>
      </c>
      <c r="AA69" s="135"/>
      <c r="AB69" s="136"/>
      <c r="AC69" s="51"/>
      <c r="AD69" s="71"/>
      <c r="AE69" s="71"/>
      <c r="AF69" s="32"/>
      <c r="AG69" s="33"/>
      <c r="AH69" s="133"/>
      <c r="AI69" s="51">
        <v>55000</v>
      </c>
      <c r="AJ69" s="125" t="s">
        <v>59</v>
      </c>
      <c r="AK69" s="137"/>
      <c r="AL69" s="277"/>
      <c r="AM69" s="277"/>
      <c r="AN69" s="277"/>
      <c r="AO69" s="277"/>
      <c r="AP69" s="277"/>
      <c r="AQ69" s="277"/>
      <c r="AR69" s="277"/>
      <c r="AS69" s="127"/>
      <c r="AT69" s="114"/>
      <c r="AU69" s="1"/>
      <c r="AV69" s="1"/>
    </row>
    <row r="70" spans="1:48" ht="12" customHeight="1" x14ac:dyDescent="0.15">
      <c r="A70" s="1"/>
      <c r="B70" s="1"/>
      <c r="C70" s="1"/>
      <c r="D70" s="1"/>
      <c r="E70" s="1"/>
      <c r="F70" s="1"/>
      <c r="G70" s="1"/>
      <c r="H70" s="1"/>
      <c r="I70" s="1"/>
      <c r="J70" s="1"/>
      <c r="K70" s="1"/>
      <c r="L70" s="1"/>
      <c r="M70" s="1"/>
      <c r="N70" s="1"/>
      <c r="O70" s="1"/>
      <c r="P70" s="1"/>
      <c r="Q70" s="1"/>
      <c r="R70" s="1"/>
      <c r="S70" s="1"/>
      <c r="T70" s="33"/>
      <c r="U70" s="33"/>
      <c r="V70" s="33"/>
      <c r="W70" s="1"/>
      <c r="Y70" s="4">
        <v>13</v>
      </c>
      <c r="AA70" s="135"/>
      <c r="AB70" s="136"/>
      <c r="AC70" s="51"/>
      <c r="AD70" s="71"/>
      <c r="AE70" s="71"/>
      <c r="AF70" s="32"/>
      <c r="AG70" s="33"/>
      <c r="AI70" s="138"/>
      <c r="AJ70" s="139"/>
      <c r="AK70" s="137"/>
      <c r="AL70" s="114"/>
      <c r="AM70" s="114"/>
      <c r="AN70" s="114"/>
      <c r="AO70" s="114"/>
      <c r="AP70" s="114"/>
      <c r="AQ70" s="114"/>
      <c r="AR70" s="114"/>
      <c r="AS70" s="114"/>
      <c r="AT70" s="114"/>
      <c r="AU70" s="1"/>
      <c r="AV70" s="1"/>
    </row>
    <row r="71" spans="1:48" ht="12" customHeight="1" x14ac:dyDescent="0.15">
      <c r="A71" s="1"/>
      <c r="B71" s="1"/>
      <c r="C71" s="1"/>
      <c r="D71" s="1"/>
      <c r="E71" s="1"/>
      <c r="F71" s="1"/>
      <c r="G71" s="1"/>
      <c r="H71" s="1"/>
      <c r="I71" s="1"/>
      <c r="J71" s="1"/>
      <c r="K71" s="1"/>
      <c r="L71" s="1"/>
      <c r="M71" s="1"/>
      <c r="N71" s="1"/>
      <c r="O71" s="1"/>
      <c r="P71" s="1"/>
      <c r="Q71" s="1"/>
      <c r="R71" s="1"/>
      <c r="S71" s="1"/>
      <c r="T71" s="1"/>
      <c r="U71" s="1"/>
      <c r="V71" s="1"/>
      <c r="W71" s="1"/>
      <c r="Y71" s="4">
        <v>14</v>
      </c>
      <c r="AA71" s="135"/>
      <c r="AB71" s="136"/>
      <c r="AC71" s="51"/>
      <c r="AD71" s="71"/>
      <c r="AE71" s="71"/>
      <c r="AF71" s="32"/>
      <c r="AG71" s="33"/>
      <c r="AH71" s="48" t="s">
        <v>112</v>
      </c>
      <c r="AI71" s="140">
        <v>15400</v>
      </c>
      <c r="AJ71" s="141" t="s">
        <v>124</v>
      </c>
      <c r="AK71" s="113"/>
      <c r="AL71" s="114"/>
      <c r="AM71" s="114"/>
      <c r="AN71" s="114"/>
      <c r="AO71" s="114"/>
      <c r="AP71" s="114"/>
      <c r="AQ71" s="114"/>
      <c r="AR71" s="114"/>
      <c r="AS71" s="114"/>
      <c r="AT71" s="114"/>
      <c r="AU71" s="1"/>
      <c r="AV71" s="1"/>
    </row>
    <row r="72" spans="1:48" ht="12" customHeight="1" x14ac:dyDescent="0.15">
      <c r="A72" s="1"/>
      <c r="B72" s="1"/>
      <c r="C72" s="1"/>
      <c r="D72" s="1"/>
      <c r="E72" s="1"/>
      <c r="F72" s="1"/>
      <c r="G72" s="1"/>
      <c r="H72" s="1"/>
      <c r="I72" s="1"/>
      <c r="J72" s="1"/>
      <c r="K72" s="1"/>
      <c r="L72" s="1"/>
      <c r="M72" s="1"/>
      <c r="N72" s="1"/>
      <c r="O72" s="1"/>
      <c r="P72" s="1"/>
      <c r="Q72" s="1"/>
      <c r="R72" s="1"/>
      <c r="S72" s="1"/>
      <c r="T72" s="1"/>
      <c r="U72" s="1"/>
      <c r="V72" s="1"/>
      <c r="W72" s="1"/>
      <c r="Y72" s="4">
        <v>15</v>
      </c>
      <c r="AA72" s="135"/>
      <c r="AB72" s="136"/>
      <c r="AC72" s="51"/>
      <c r="AD72" s="71"/>
      <c r="AE72" s="71"/>
      <c r="AF72" s="32"/>
      <c r="AG72" s="33"/>
      <c r="AH72" s="32"/>
      <c r="AI72" s="66">
        <v>19800</v>
      </c>
      <c r="AJ72" s="142" t="s">
        <v>125</v>
      </c>
      <c r="AK72" s="113"/>
      <c r="AL72" s="113"/>
      <c r="AM72" s="113"/>
      <c r="AN72" s="113"/>
      <c r="AO72" s="113"/>
      <c r="AP72" s="113"/>
      <c r="AQ72" s="113"/>
      <c r="AR72" s="113"/>
      <c r="AS72" s="113"/>
      <c r="AT72" s="113"/>
      <c r="AU72" s="1"/>
      <c r="AV72" s="1"/>
    </row>
    <row r="73" spans="1:48" ht="12" customHeight="1" x14ac:dyDescent="0.15">
      <c r="A73" s="1"/>
      <c r="B73" s="1"/>
      <c r="C73" s="1"/>
      <c r="D73" s="1"/>
      <c r="E73" s="1"/>
      <c r="F73" s="1"/>
      <c r="G73" s="1"/>
      <c r="H73" s="1"/>
      <c r="I73" s="1"/>
      <c r="J73" s="1"/>
      <c r="K73" s="1"/>
      <c r="L73" s="1"/>
      <c r="M73" s="1"/>
      <c r="N73" s="1"/>
      <c r="O73" s="1"/>
      <c r="P73" s="1"/>
      <c r="Q73" s="1"/>
      <c r="R73" s="1"/>
      <c r="S73" s="1"/>
      <c r="T73" s="1"/>
      <c r="U73" s="1"/>
      <c r="V73" s="1"/>
      <c r="W73" s="1"/>
      <c r="Y73" s="4">
        <v>16</v>
      </c>
      <c r="AA73" s="135"/>
      <c r="AB73" s="136"/>
      <c r="AC73" s="51"/>
      <c r="AD73" s="71"/>
      <c r="AE73" s="71"/>
      <c r="AF73" s="32"/>
      <c r="AG73" s="33"/>
      <c r="AH73" s="32"/>
      <c r="AI73" s="51">
        <v>18480</v>
      </c>
      <c r="AJ73" s="142" t="s">
        <v>126</v>
      </c>
      <c r="AK73" s="113"/>
      <c r="AL73" s="298"/>
      <c r="AM73" s="298"/>
      <c r="AN73" s="114"/>
      <c r="AO73" s="300"/>
      <c r="AP73" s="300"/>
      <c r="AQ73" s="301"/>
      <c r="AR73" s="301"/>
      <c r="AS73" s="301"/>
      <c r="AT73" s="143"/>
      <c r="AU73" s="1"/>
      <c r="AV73" s="1"/>
    </row>
    <row r="74" spans="1:48" ht="12.75" customHeight="1" x14ac:dyDescent="0.15">
      <c r="A74" s="1"/>
      <c r="B74" s="1"/>
      <c r="C74" s="1"/>
      <c r="D74" s="1"/>
      <c r="E74" s="1"/>
      <c r="F74" s="1"/>
      <c r="G74" s="1"/>
      <c r="H74" s="1"/>
      <c r="I74" s="1"/>
      <c r="J74" s="1"/>
      <c r="K74" s="1"/>
      <c r="L74" s="1"/>
      <c r="M74" s="1"/>
      <c r="N74" s="1"/>
      <c r="O74" s="1"/>
      <c r="P74" s="1"/>
      <c r="Q74" s="1"/>
      <c r="R74" s="1"/>
      <c r="S74" s="1"/>
      <c r="T74" s="1"/>
      <c r="U74" s="1"/>
      <c r="V74" s="1"/>
      <c r="W74" s="1"/>
      <c r="Y74" s="4">
        <v>17</v>
      </c>
      <c r="AA74" s="135"/>
      <c r="AB74" s="136"/>
      <c r="AC74" s="51"/>
      <c r="AD74" s="71"/>
      <c r="AE74" s="71"/>
      <c r="AF74" s="32"/>
      <c r="AG74" s="33"/>
      <c r="AH74" s="100"/>
      <c r="AI74" s="144">
        <v>23760</v>
      </c>
      <c r="AJ74" s="145" t="s">
        <v>127</v>
      </c>
      <c r="AK74" s="113"/>
      <c r="AL74" s="298"/>
      <c r="AM74" s="298"/>
      <c r="AN74" s="114"/>
      <c r="AO74" s="300"/>
      <c r="AP74" s="300"/>
      <c r="AQ74" s="301"/>
      <c r="AR74" s="301"/>
      <c r="AS74" s="301"/>
      <c r="AT74" s="143"/>
      <c r="AU74" s="1"/>
      <c r="AV74" s="1"/>
    </row>
    <row r="75" spans="1:48" ht="12.75" customHeight="1" x14ac:dyDescent="0.15">
      <c r="A75" s="1"/>
      <c r="B75" s="1"/>
      <c r="C75" s="1"/>
      <c r="D75" s="1"/>
      <c r="E75" s="1"/>
      <c r="F75" s="1"/>
      <c r="G75" s="1"/>
      <c r="H75" s="1"/>
      <c r="I75" s="1"/>
      <c r="J75" s="1"/>
      <c r="K75" s="1"/>
      <c r="L75" s="1"/>
      <c r="M75" s="1"/>
      <c r="N75" s="1"/>
      <c r="O75" s="1"/>
      <c r="P75" s="1"/>
      <c r="Q75" s="1"/>
      <c r="R75" s="1"/>
      <c r="S75" s="1"/>
      <c r="T75" s="1"/>
      <c r="U75" s="1"/>
      <c r="V75" s="1"/>
      <c r="W75" s="1"/>
      <c r="Y75" s="4">
        <v>18</v>
      </c>
      <c r="AA75" s="146"/>
      <c r="AB75" s="147"/>
      <c r="AC75" s="51"/>
      <c r="AD75" s="71"/>
      <c r="AE75" s="71"/>
      <c r="AF75" s="32"/>
      <c r="AG75" s="33"/>
      <c r="AH75" s="4" t="s">
        <v>113</v>
      </c>
      <c r="AI75" s="148">
        <v>0</v>
      </c>
      <c r="AJ75" s="141" t="s">
        <v>136</v>
      </c>
      <c r="AK75" s="113"/>
      <c r="AL75" s="114"/>
      <c r="AM75" s="114"/>
      <c r="AN75" s="114"/>
      <c r="AO75" s="114"/>
      <c r="AP75" s="114"/>
      <c r="AQ75" s="114"/>
      <c r="AR75" s="114"/>
      <c r="AS75" s="114"/>
      <c r="AT75" s="114"/>
      <c r="AU75" s="1"/>
      <c r="AV75" s="1"/>
    </row>
    <row r="76" spans="1:48" ht="12.75" customHeight="1" x14ac:dyDescent="0.15">
      <c r="A76" s="1"/>
      <c r="B76" s="1"/>
      <c r="C76" s="1"/>
      <c r="D76" s="1"/>
      <c r="E76" s="1"/>
      <c r="F76" s="1"/>
      <c r="G76" s="1"/>
      <c r="H76" s="1"/>
      <c r="I76" s="1"/>
      <c r="J76" s="1"/>
      <c r="K76" s="1"/>
      <c r="L76" s="1"/>
      <c r="M76" s="1"/>
      <c r="N76" s="1"/>
      <c r="O76" s="1"/>
      <c r="P76" s="1"/>
      <c r="Q76" s="1"/>
      <c r="R76" s="1"/>
      <c r="S76" s="1"/>
      <c r="T76" s="1"/>
      <c r="U76" s="1"/>
      <c r="V76" s="1"/>
      <c r="W76" s="1"/>
      <c r="Y76" s="4">
        <v>19</v>
      </c>
      <c r="AA76" s="135"/>
      <c r="AB76" s="136"/>
      <c r="AC76" s="51"/>
      <c r="AD76" s="71"/>
      <c r="AE76" s="71"/>
      <c r="AF76" s="32"/>
      <c r="AG76" s="33"/>
      <c r="AI76" s="76">
        <v>5500</v>
      </c>
      <c r="AJ76" s="142" t="s">
        <v>129</v>
      </c>
      <c r="AK76" s="113"/>
      <c r="AL76" s="299"/>
      <c r="AM76" s="299"/>
      <c r="AN76" s="299"/>
      <c r="AO76" s="299"/>
      <c r="AP76" s="278"/>
      <c r="AQ76" s="278"/>
      <c r="AR76" s="278"/>
      <c r="AS76" s="278"/>
      <c r="AT76" s="114"/>
      <c r="AU76" s="1"/>
      <c r="AV76" s="1"/>
    </row>
    <row r="77" spans="1:48" ht="12.75" customHeight="1" x14ac:dyDescent="0.15">
      <c r="A77" s="1"/>
      <c r="B77" s="1"/>
      <c r="C77" s="1"/>
      <c r="D77" s="1"/>
      <c r="E77" s="1"/>
      <c r="F77" s="1"/>
      <c r="G77" s="1"/>
      <c r="H77" s="1"/>
      <c r="I77" s="1"/>
      <c r="J77" s="1"/>
      <c r="K77" s="1"/>
      <c r="L77" s="1"/>
      <c r="M77" s="1"/>
      <c r="N77" s="1"/>
      <c r="O77" s="1"/>
      <c r="P77" s="1"/>
      <c r="Q77" s="1"/>
      <c r="R77" s="1"/>
      <c r="S77" s="1"/>
      <c r="T77" s="1"/>
      <c r="U77" s="1"/>
      <c r="V77" s="1"/>
      <c r="W77" s="1"/>
      <c r="Y77" s="4">
        <v>20</v>
      </c>
      <c r="AA77" s="135"/>
      <c r="AB77" s="136"/>
      <c r="AC77" s="51"/>
      <c r="AD77" s="71"/>
      <c r="AE77" s="71"/>
      <c r="AF77" s="32"/>
      <c r="AG77" s="33"/>
      <c r="AI77" s="66">
        <v>9240</v>
      </c>
      <c r="AJ77" s="149" t="s">
        <v>128</v>
      </c>
      <c r="AK77" s="113"/>
      <c r="AL77" s="295"/>
      <c r="AM77" s="295"/>
      <c r="AN77" s="295"/>
      <c r="AO77" s="295"/>
      <c r="AP77" s="295"/>
      <c r="AQ77" s="295"/>
      <c r="AR77" s="295"/>
      <c r="AS77" s="295"/>
      <c r="AT77" s="114"/>
      <c r="AU77" s="1"/>
      <c r="AV77" s="1"/>
    </row>
    <row r="78" spans="1:48" ht="12.75" customHeight="1" x14ac:dyDescent="0.15">
      <c r="W78" s="1"/>
      <c r="Y78" s="4">
        <v>21</v>
      </c>
      <c r="AA78" s="135"/>
      <c r="AB78" s="136"/>
      <c r="AC78" s="51"/>
      <c r="AD78" s="71"/>
      <c r="AE78" s="71"/>
      <c r="AF78" s="32"/>
      <c r="AG78" s="33"/>
      <c r="AI78" s="66">
        <v>15840</v>
      </c>
      <c r="AJ78" s="145" t="s">
        <v>130</v>
      </c>
      <c r="AK78" s="113"/>
      <c r="AL78" s="295"/>
      <c r="AM78" s="295"/>
      <c r="AN78" s="295"/>
      <c r="AO78" s="295"/>
      <c r="AP78" s="295"/>
      <c r="AQ78" s="295"/>
      <c r="AR78" s="295"/>
      <c r="AS78" s="295"/>
      <c r="AT78" s="114"/>
      <c r="AU78" s="1"/>
      <c r="AV78" s="1"/>
    </row>
    <row r="79" spans="1:48" ht="12.75" customHeight="1" x14ac:dyDescent="0.15">
      <c r="W79" s="1"/>
      <c r="Y79" s="4">
        <v>22</v>
      </c>
      <c r="AA79" s="146"/>
      <c r="AB79" s="147"/>
      <c r="AC79" s="51"/>
      <c r="AD79" s="71"/>
      <c r="AE79" s="71"/>
      <c r="AF79" s="32"/>
      <c r="AG79" s="33"/>
      <c r="AI79" s="51">
        <v>3240</v>
      </c>
      <c r="AJ79" s="150" t="s">
        <v>67</v>
      </c>
      <c r="AK79" s="113"/>
      <c r="AL79" s="295"/>
      <c r="AM79" s="295"/>
      <c r="AN79" s="295"/>
      <c r="AO79" s="295"/>
      <c r="AP79" s="295"/>
      <c r="AQ79" s="295"/>
      <c r="AR79" s="295"/>
      <c r="AS79" s="295"/>
      <c r="AT79" s="114"/>
      <c r="AU79" s="1"/>
      <c r="AV79" s="1"/>
    </row>
    <row r="80" spans="1:48" ht="12.75" customHeight="1" x14ac:dyDescent="0.15">
      <c r="W80" s="1"/>
      <c r="Y80" s="4">
        <v>23</v>
      </c>
      <c r="AA80" s="135"/>
      <c r="AB80" s="136"/>
      <c r="AC80" s="51"/>
      <c r="AD80" s="71"/>
      <c r="AE80" s="71"/>
      <c r="AF80" s="32"/>
      <c r="AG80" s="33"/>
      <c r="AI80" s="72">
        <v>2700</v>
      </c>
      <c r="AJ80" s="149" t="s">
        <v>68</v>
      </c>
      <c r="AK80" s="113"/>
      <c r="AL80" s="303"/>
      <c r="AM80" s="303"/>
      <c r="AN80" s="296"/>
      <c r="AO80" s="296"/>
      <c r="AP80" s="303"/>
      <c r="AQ80" s="303"/>
      <c r="AR80" s="296"/>
      <c r="AS80" s="296"/>
      <c r="AT80" s="114"/>
      <c r="AU80" s="1"/>
      <c r="AV80" s="1"/>
    </row>
    <row r="81" spans="23:48" ht="12.75" customHeight="1" x14ac:dyDescent="0.15">
      <c r="W81" s="1"/>
      <c r="AG81" s="1"/>
      <c r="AI81" s="72">
        <v>1620</v>
      </c>
      <c r="AJ81" s="149" t="s">
        <v>68</v>
      </c>
      <c r="AK81" s="113"/>
      <c r="AL81" s="127"/>
      <c r="AM81" s="127"/>
      <c r="AN81" s="127"/>
      <c r="AO81" s="127"/>
      <c r="AP81" s="127"/>
      <c r="AQ81" s="127"/>
      <c r="AR81" s="127"/>
      <c r="AS81" s="127"/>
      <c r="AT81" s="114"/>
      <c r="AU81" s="1"/>
      <c r="AV81" s="1"/>
    </row>
    <row r="82" spans="23:48" ht="12.75" customHeight="1" x14ac:dyDescent="0.15">
      <c r="W82" s="1"/>
      <c r="AG82" s="1"/>
      <c r="AI82" s="76">
        <v>648</v>
      </c>
      <c r="AJ82" s="149" t="s">
        <v>69</v>
      </c>
      <c r="AK82" s="113"/>
      <c r="AL82" s="299"/>
      <c r="AM82" s="299"/>
      <c r="AN82" s="299"/>
      <c r="AO82" s="299"/>
      <c r="AP82" s="278"/>
      <c r="AQ82" s="278"/>
      <c r="AR82" s="278"/>
      <c r="AS82" s="278"/>
      <c r="AT82" s="114"/>
      <c r="AU82" s="1"/>
      <c r="AV82" s="1"/>
    </row>
    <row r="83" spans="23:48" ht="10.5" customHeight="1" x14ac:dyDescent="0.15">
      <c r="W83" s="1"/>
      <c r="AG83" s="1"/>
      <c r="AH83" s="1" t="s">
        <v>114</v>
      </c>
      <c r="AI83" s="66">
        <v>540</v>
      </c>
      <c r="AJ83" s="149" t="s">
        <v>69</v>
      </c>
      <c r="AK83" s="113"/>
      <c r="AL83" s="295"/>
      <c r="AM83" s="295"/>
      <c r="AN83" s="295"/>
      <c r="AO83" s="295"/>
      <c r="AP83" s="295"/>
      <c r="AQ83" s="295"/>
      <c r="AR83" s="295"/>
      <c r="AS83" s="295"/>
      <c r="AT83" s="114"/>
      <c r="AU83" s="1"/>
      <c r="AV83" s="1"/>
    </row>
    <row r="84" spans="23:48" ht="12.75" customHeight="1" x14ac:dyDescent="0.15">
      <c r="AA84" s="71" t="s">
        <v>23</v>
      </c>
      <c r="AE84" s="151" t="s">
        <v>27</v>
      </c>
      <c r="AG84" s="1"/>
      <c r="AH84" s="1"/>
      <c r="AI84" s="51">
        <v>4320</v>
      </c>
      <c r="AJ84" s="52" t="s">
        <v>72</v>
      </c>
      <c r="AK84" s="113"/>
      <c r="AL84" s="295"/>
      <c r="AM84" s="295"/>
      <c r="AN84" s="295"/>
      <c r="AO84" s="295"/>
      <c r="AP84" s="295"/>
      <c r="AQ84" s="295"/>
      <c r="AR84" s="295"/>
      <c r="AS84" s="295"/>
      <c r="AT84" s="114"/>
      <c r="AU84" s="1"/>
      <c r="AV84" s="1"/>
    </row>
    <row r="85" spans="23:48" ht="9.75" customHeight="1" x14ac:dyDescent="0.15">
      <c r="AA85" s="152">
        <f>G39+S39+G57+AE110</f>
        <v>0</v>
      </c>
      <c r="AE85" s="71">
        <f>SUM(AE77:AE82)</f>
        <v>0</v>
      </c>
      <c r="AG85" s="1"/>
      <c r="AH85" s="1"/>
      <c r="AI85" s="51">
        <v>3240</v>
      </c>
      <c r="AJ85" s="52" t="s">
        <v>72</v>
      </c>
      <c r="AK85" s="113"/>
      <c r="AL85" s="295"/>
      <c r="AM85" s="295"/>
      <c r="AN85" s="295"/>
      <c r="AO85" s="295"/>
      <c r="AP85" s="295"/>
      <c r="AQ85" s="295"/>
      <c r="AR85" s="295"/>
      <c r="AS85" s="295"/>
      <c r="AT85" s="114"/>
      <c r="AU85" s="1"/>
      <c r="AV85" s="1"/>
    </row>
    <row r="86" spans="23:48" ht="9.75" customHeight="1" x14ac:dyDescent="0.15">
      <c r="AG86" s="1"/>
      <c r="AH86" s="1"/>
      <c r="AI86" s="51"/>
      <c r="AJ86" s="52"/>
      <c r="AK86" s="113"/>
      <c r="AL86" s="295"/>
      <c r="AM86" s="295"/>
      <c r="AN86" s="302"/>
      <c r="AO86" s="302"/>
      <c r="AP86" s="295"/>
      <c r="AQ86" s="295"/>
      <c r="AR86" s="302"/>
      <c r="AS86" s="302"/>
      <c r="AT86" s="114"/>
      <c r="AU86" s="1"/>
      <c r="AV86" s="1"/>
    </row>
    <row r="87" spans="23:48" ht="9.75" customHeight="1" x14ac:dyDescent="0.15">
      <c r="AA87" s="71" t="s">
        <v>21</v>
      </c>
      <c r="AB87" s="153" t="s">
        <v>28</v>
      </c>
      <c r="AC87" s="51" t="s">
        <v>32</v>
      </c>
      <c r="AD87" s="154"/>
      <c r="AE87" s="153" t="s">
        <v>30</v>
      </c>
      <c r="AF87" s="153" t="s">
        <v>36</v>
      </c>
      <c r="AG87" s="1"/>
      <c r="AH87" s="1"/>
      <c r="AI87" s="51">
        <v>51700</v>
      </c>
      <c r="AJ87" s="52" t="s">
        <v>94</v>
      </c>
      <c r="AK87" s="113"/>
      <c r="AL87" s="295"/>
      <c r="AM87" s="295"/>
      <c r="AN87" s="302"/>
      <c r="AO87" s="302"/>
      <c r="AP87" s="295"/>
      <c r="AQ87" s="295"/>
      <c r="AR87" s="302"/>
      <c r="AS87" s="302"/>
      <c r="AT87" s="114"/>
      <c r="AU87" s="1"/>
      <c r="AV87" s="1"/>
    </row>
    <row r="88" spans="23:48" ht="12.75" customHeight="1" x14ac:dyDescent="0.15">
      <c r="AA88" s="71" t="s">
        <v>22</v>
      </c>
      <c r="AB88" s="155">
        <f ca="1">SUMIF($AA$5:$AB$80,AA88,$AE$5:$AE$80)</f>
        <v>0</v>
      </c>
      <c r="AC88" s="156">
        <f ca="1">ROUNDUP(AB88/1.08,0)</f>
        <v>0</v>
      </c>
      <c r="AE88" s="157">
        <f ca="1">AA85-AB88</f>
        <v>0</v>
      </c>
      <c r="AF88" s="158">
        <f ca="1">ROUNDUP(AE88/1.1,0)</f>
        <v>0</v>
      </c>
      <c r="AG88" s="33"/>
      <c r="AH88" s="33"/>
      <c r="AI88" s="51">
        <v>36300</v>
      </c>
      <c r="AJ88" s="52" t="s">
        <v>95</v>
      </c>
      <c r="AK88" s="113"/>
      <c r="AL88" s="300"/>
      <c r="AM88" s="300"/>
      <c r="AN88" s="304"/>
      <c r="AO88" s="304"/>
      <c r="AP88" s="304"/>
      <c r="AQ88" s="127"/>
      <c r="AR88" s="127"/>
      <c r="AS88" s="127"/>
      <c r="AT88" s="114"/>
      <c r="AU88" s="1"/>
      <c r="AV88" s="1"/>
    </row>
    <row r="89" spans="23:48" ht="12.75" customHeight="1" x14ac:dyDescent="0.15">
      <c r="AG89" s="33"/>
      <c r="AH89" s="33"/>
      <c r="AI89" s="51">
        <v>31900</v>
      </c>
      <c r="AJ89" s="52" t="s">
        <v>96</v>
      </c>
      <c r="AK89" s="113"/>
      <c r="AL89" s="300"/>
      <c r="AM89" s="300"/>
      <c r="AN89" s="304"/>
      <c r="AO89" s="304"/>
      <c r="AP89" s="304"/>
      <c r="AQ89" s="127"/>
      <c r="AR89" s="127"/>
      <c r="AS89" s="127"/>
      <c r="AT89" s="114"/>
      <c r="AU89" s="1"/>
      <c r="AV89" s="1"/>
    </row>
    <row r="90" spans="23:48" ht="12.75" customHeight="1" x14ac:dyDescent="0.15">
      <c r="AA90" s="159" t="s">
        <v>33</v>
      </c>
      <c r="AC90" s="160" t="s">
        <v>29</v>
      </c>
      <c r="AF90" s="161" t="s">
        <v>31</v>
      </c>
      <c r="AG90" s="33"/>
      <c r="AH90" s="33"/>
      <c r="AI90" s="51">
        <v>2710</v>
      </c>
      <c r="AJ90" s="52" t="s">
        <v>57</v>
      </c>
      <c r="AK90" s="113"/>
      <c r="AL90" s="162"/>
      <c r="AM90" s="162"/>
      <c r="AN90" s="162"/>
      <c r="AO90" s="162"/>
      <c r="AP90" s="162"/>
      <c r="AQ90" s="162"/>
      <c r="AR90" s="162"/>
      <c r="AS90" s="162"/>
      <c r="AT90" s="113"/>
      <c r="AU90" s="1"/>
      <c r="AV90" s="1"/>
    </row>
    <row r="91" spans="23:48" ht="12.75" customHeight="1" x14ac:dyDescent="0.15">
      <c r="AA91" s="152">
        <f ca="1">AC91+AF91</f>
        <v>0</v>
      </c>
      <c r="AC91" s="51">
        <f ca="1">AB88-AC88</f>
        <v>0</v>
      </c>
      <c r="AF91" s="152">
        <f ca="1">AE88-AF88</f>
        <v>0</v>
      </c>
      <c r="AG91" s="33"/>
      <c r="AH91" s="124"/>
      <c r="AI91" s="51">
        <v>3348</v>
      </c>
      <c r="AJ91" s="52" t="s">
        <v>105</v>
      </c>
      <c r="AK91" s="1"/>
      <c r="AL91" s="1"/>
      <c r="AM91" s="1"/>
      <c r="AN91" s="1"/>
      <c r="AO91" s="1"/>
      <c r="AP91" s="1"/>
      <c r="AQ91" s="1"/>
      <c r="AR91" s="1"/>
      <c r="AS91" s="1"/>
      <c r="AT91" s="1"/>
      <c r="AU91" s="1"/>
      <c r="AV91" s="1"/>
    </row>
    <row r="92" spans="23:48" ht="12.75" customHeight="1" x14ac:dyDescent="0.15">
      <c r="AC92" s="112"/>
      <c r="AD92" s="1"/>
      <c r="AE92" s="1"/>
      <c r="AF92" s="1"/>
      <c r="AG92" s="33"/>
      <c r="AH92" s="133"/>
      <c r="AI92" s="51">
        <v>2808</v>
      </c>
      <c r="AJ92" s="52" t="s">
        <v>106</v>
      </c>
      <c r="AK92" s="1"/>
      <c r="AL92" s="1"/>
      <c r="AM92" s="1"/>
      <c r="AN92" s="1"/>
      <c r="AO92" s="1"/>
      <c r="AP92" s="1"/>
      <c r="AQ92" s="1"/>
      <c r="AR92" s="1"/>
      <c r="AS92" s="1"/>
      <c r="AT92" s="1"/>
      <c r="AU92" s="1"/>
      <c r="AV92" s="1"/>
    </row>
    <row r="93" spans="23:48" ht="12.75" customHeight="1" x14ac:dyDescent="0.15">
      <c r="AC93" s="112"/>
      <c r="AD93" s="1"/>
      <c r="AE93" s="1"/>
      <c r="AF93" s="1"/>
      <c r="AG93" s="33"/>
      <c r="AH93" s="33"/>
      <c r="AI93" s="51">
        <v>2268</v>
      </c>
      <c r="AJ93" s="52" t="s">
        <v>107</v>
      </c>
      <c r="AK93" s="1"/>
      <c r="AL93" s="1"/>
      <c r="AM93" s="1"/>
      <c r="AN93" s="1"/>
      <c r="AO93" s="1"/>
      <c r="AP93" s="1"/>
      <c r="AQ93" s="1"/>
      <c r="AR93" s="1"/>
      <c r="AS93" s="1"/>
      <c r="AT93" s="1"/>
      <c r="AU93" s="1"/>
      <c r="AV93" s="1"/>
    </row>
    <row r="94" spans="23:48" ht="12.75" customHeight="1" x14ac:dyDescent="0.15">
      <c r="AC94" s="112"/>
      <c r="AD94" s="1"/>
      <c r="AE94" s="1"/>
      <c r="AF94" s="1"/>
      <c r="AG94" s="33"/>
      <c r="AH94" s="33"/>
      <c r="AI94" s="51">
        <v>1728</v>
      </c>
      <c r="AJ94" s="52" t="s">
        <v>108</v>
      </c>
      <c r="AK94" s="1"/>
      <c r="AL94" s="1"/>
      <c r="AM94" s="1"/>
      <c r="AN94" s="1"/>
      <c r="AO94" s="1"/>
      <c r="AP94" s="1"/>
      <c r="AQ94" s="1"/>
      <c r="AR94" s="1"/>
      <c r="AS94" s="1"/>
      <c r="AT94" s="1"/>
      <c r="AU94" s="1"/>
      <c r="AV94" s="1"/>
    </row>
    <row r="95" spans="23:48" ht="12.75" customHeight="1" x14ac:dyDescent="0.15">
      <c r="AC95" s="112"/>
      <c r="AD95" s="1"/>
      <c r="AE95" s="1"/>
      <c r="AF95" s="1"/>
      <c r="AG95" s="33"/>
      <c r="AH95" s="33"/>
      <c r="AI95" s="51">
        <v>6696</v>
      </c>
      <c r="AJ95" s="52" t="s">
        <v>80</v>
      </c>
      <c r="AK95" s="1"/>
      <c r="AL95" s="1"/>
      <c r="AM95" s="1"/>
      <c r="AN95" s="1"/>
      <c r="AO95" s="1"/>
      <c r="AP95" s="1"/>
      <c r="AQ95" s="1"/>
      <c r="AR95" s="1"/>
      <c r="AS95" s="1"/>
      <c r="AT95" s="1"/>
      <c r="AU95" s="1"/>
      <c r="AV95" s="1"/>
    </row>
    <row r="96" spans="23:48" ht="12.75" customHeight="1" x14ac:dyDescent="0.15">
      <c r="AC96" s="112"/>
      <c r="AD96" s="1"/>
      <c r="AE96" s="1"/>
      <c r="AF96" s="1"/>
      <c r="AG96" s="33"/>
      <c r="AH96" s="33"/>
      <c r="AI96" s="51">
        <v>5400</v>
      </c>
      <c r="AJ96" s="52" t="s">
        <v>81</v>
      </c>
      <c r="AK96" s="1"/>
      <c r="AL96" s="1"/>
      <c r="AM96" s="1"/>
      <c r="AN96" s="1"/>
      <c r="AO96" s="1"/>
      <c r="AP96" s="1"/>
      <c r="AQ96" s="1"/>
      <c r="AR96" s="1"/>
      <c r="AS96" s="1"/>
      <c r="AT96" s="1"/>
      <c r="AU96" s="1"/>
      <c r="AV96" s="1"/>
    </row>
    <row r="97" spans="27:36" ht="12.75" customHeight="1" x14ac:dyDescent="0.15">
      <c r="AC97" s="112"/>
      <c r="AD97" s="1"/>
      <c r="AE97" s="1"/>
      <c r="AF97" s="1"/>
      <c r="AG97" s="33"/>
      <c r="AH97" s="33"/>
      <c r="AI97" s="51">
        <v>3996</v>
      </c>
      <c r="AJ97" s="52" t="s">
        <v>82</v>
      </c>
    </row>
    <row r="98" spans="27:36" ht="12.75" customHeight="1" x14ac:dyDescent="0.15">
      <c r="AC98" s="112"/>
      <c r="AD98" s="1"/>
      <c r="AE98" s="1"/>
      <c r="AF98" s="1"/>
      <c r="AG98" s="33"/>
      <c r="AH98" s="33"/>
      <c r="AI98" s="51">
        <v>3850</v>
      </c>
      <c r="AJ98" s="52" t="s">
        <v>83</v>
      </c>
    </row>
    <row r="99" spans="27:36" ht="12.75" customHeight="1" x14ac:dyDescent="0.15">
      <c r="AC99" s="112"/>
      <c r="AD99" s="1"/>
      <c r="AE99" s="1"/>
      <c r="AF99" s="1"/>
      <c r="AG99" s="1"/>
      <c r="AH99" s="1"/>
      <c r="AI99" s="51">
        <v>2750</v>
      </c>
      <c r="AJ99" s="52" t="s">
        <v>84</v>
      </c>
    </row>
    <row r="100" spans="27:36" ht="12.75" customHeight="1" x14ac:dyDescent="0.15">
      <c r="AC100" s="112"/>
      <c r="AD100" s="1"/>
      <c r="AE100" s="1"/>
      <c r="AF100" s="1"/>
      <c r="AI100" s="51">
        <v>1650</v>
      </c>
      <c r="AJ100" s="52" t="s">
        <v>85</v>
      </c>
    </row>
    <row r="101" spans="27:36" ht="12.75" customHeight="1" x14ac:dyDescent="0.15">
      <c r="AC101" s="163"/>
      <c r="AD101" s="164"/>
      <c r="AE101" s="165"/>
      <c r="AF101" s="1"/>
      <c r="AI101" s="133">
        <v>10000</v>
      </c>
      <c r="AJ101" s="166" t="s">
        <v>79</v>
      </c>
    </row>
    <row r="102" spans="27:36" ht="11.25" customHeight="1" x14ac:dyDescent="0.15">
      <c r="AC102" s="112"/>
      <c r="AD102" s="1"/>
      <c r="AE102" s="1"/>
      <c r="AF102" s="1"/>
      <c r="AI102" s="124">
        <v>5000</v>
      </c>
      <c r="AJ102" s="65" t="s">
        <v>78</v>
      </c>
    </row>
    <row r="103" spans="27:36" ht="11.25" customHeight="1" x14ac:dyDescent="0.15">
      <c r="AC103" s="112"/>
      <c r="AD103" s="1"/>
      <c r="AE103" s="1"/>
      <c r="AF103" s="1"/>
      <c r="AI103" s="124" t="s">
        <v>11</v>
      </c>
      <c r="AJ103" s="65" t="s">
        <v>77</v>
      </c>
    </row>
    <row r="104" spans="27:36" ht="11.25" customHeight="1" x14ac:dyDescent="0.15">
      <c r="AC104" s="112"/>
      <c r="AD104" s="1"/>
      <c r="AE104" s="1"/>
      <c r="AF104" s="1"/>
      <c r="AI104" s="124" t="s">
        <v>75</v>
      </c>
      <c r="AJ104" s="65" t="s">
        <v>76</v>
      </c>
    </row>
    <row r="105" spans="27:36" ht="11.25" customHeight="1" x14ac:dyDescent="0.15">
      <c r="AC105" s="112"/>
      <c r="AD105" s="1"/>
      <c r="AE105" s="1"/>
      <c r="AF105" s="1"/>
    </row>
    <row r="106" spans="27:36" ht="11.25" customHeight="1" x14ac:dyDescent="0.15">
      <c r="AC106" s="112"/>
      <c r="AD106" s="1"/>
      <c r="AE106" s="1"/>
      <c r="AF106" s="1"/>
    </row>
    <row r="107" spans="27:36" ht="11.25" customHeight="1" x14ac:dyDescent="0.15">
      <c r="AA107" s="167"/>
      <c r="AB107" s="167"/>
      <c r="AC107" s="112"/>
      <c r="AD107" s="1"/>
      <c r="AE107" s="1"/>
      <c r="AF107" s="1"/>
    </row>
    <row r="108" spans="27:36" ht="11.25" customHeight="1" x14ac:dyDescent="0.15">
      <c r="AA108" s="168"/>
    </row>
    <row r="109" spans="27:36" ht="11.25" customHeight="1" x14ac:dyDescent="0.15">
      <c r="AA109" s="1"/>
      <c r="AB109" s="1"/>
      <c r="AC109" s="112"/>
      <c r="AD109" s="1"/>
      <c r="AE109" s="169"/>
      <c r="AF109" s="1"/>
    </row>
    <row r="110" spans="27:36" ht="11.25" customHeight="1" x14ac:dyDescent="0.15">
      <c r="AA110" s="170"/>
      <c r="AB110" s="1"/>
      <c r="AC110" s="112"/>
      <c r="AD110" s="1"/>
      <c r="AE110" s="1"/>
      <c r="AF110" s="1"/>
    </row>
    <row r="111" spans="27:36" ht="11.25" customHeight="1" x14ac:dyDescent="0.15">
      <c r="AA111" s="1"/>
      <c r="AB111" s="1"/>
      <c r="AC111" s="112"/>
      <c r="AD111" s="1"/>
      <c r="AE111" s="1"/>
      <c r="AF111" s="1"/>
    </row>
    <row r="112" spans="27:36" ht="11.25" customHeight="1" x14ac:dyDescent="0.15">
      <c r="AA112" s="1"/>
      <c r="AB112" s="171"/>
      <c r="AC112" s="112"/>
      <c r="AD112" s="171"/>
      <c r="AE112" s="171"/>
      <c r="AF112" s="171"/>
    </row>
    <row r="113" spans="27:32" ht="11.25" customHeight="1" x14ac:dyDescent="0.15">
      <c r="AA113" s="1"/>
      <c r="AB113" s="172"/>
      <c r="AC113" s="173"/>
      <c r="AD113" s="1"/>
      <c r="AE113" s="174"/>
      <c r="AF113" s="175"/>
    </row>
    <row r="114" spans="27:32" ht="11.25" customHeight="1" x14ac:dyDescent="0.15">
      <c r="AA114" s="1"/>
      <c r="AB114" s="1"/>
      <c r="AC114" s="112"/>
      <c r="AD114" s="1"/>
      <c r="AE114" s="1"/>
      <c r="AF114" s="1"/>
    </row>
    <row r="115" spans="27:32" ht="11.25" customHeight="1" x14ac:dyDescent="0.15">
      <c r="AA115" s="176"/>
      <c r="AB115" s="1"/>
      <c r="AC115" s="177"/>
      <c r="AD115" s="1"/>
      <c r="AE115" s="1"/>
      <c r="AF115" s="178"/>
    </row>
    <row r="116" spans="27:32" ht="11.25" customHeight="1" x14ac:dyDescent="0.15">
      <c r="AA116" s="170"/>
      <c r="AB116" s="1"/>
      <c r="AC116" s="112"/>
      <c r="AD116" s="1"/>
      <c r="AE116" s="1"/>
      <c r="AF116" s="170"/>
    </row>
    <row r="117" spans="27:32" ht="11.25" customHeight="1" x14ac:dyDescent="0.15">
      <c r="AA117" s="1"/>
      <c r="AB117" s="1"/>
      <c r="AC117" s="112"/>
      <c r="AD117" s="1"/>
      <c r="AE117" s="1"/>
      <c r="AF117" s="1"/>
    </row>
    <row r="118" spans="27:32" ht="11.25" customHeight="1" x14ac:dyDescent="0.15"/>
    <row r="119" spans="27:32" ht="11.25" customHeight="1" x14ac:dyDescent="0.15"/>
    <row r="120" spans="27:32" ht="11.25" customHeight="1" x14ac:dyDescent="0.15"/>
    <row r="121" spans="27:32" ht="11.25" customHeight="1" x14ac:dyDescent="0.15"/>
    <row r="122" spans="27:32" ht="11.25" customHeight="1" x14ac:dyDescent="0.15"/>
    <row r="123" spans="27:32" ht="11.25" customHeight="1" x14ac:dyDescent="0.15"/>
    <row r="124" spans="27:32" ht="11.25" customHeight="1" x14ac:dyDescent="0.15"/>
    <row r="125" spans="27:32" ht="11.25" customHeight="1" x14ac:dyDescent="0.15"/>
    <row r="126" spans="27:32" ht="11.25" customHeight="1" x14ac:dyDescent="0.15"/>
    <row r="127" spans="27:32" ht="11.25" customHeight="1" x14ac:dyDescent="0.15"/>
    <row r="128" spans="27:32" ht="11.25" customHeight="1" x14ac:dyDescent="0.15"/>
    <row r="129" ht="11.25" customHeight="1" x14ac:dyDescent="0.15"/>
    <row r="130" ht="11.25" customHeight="1" x14ac:dyDescent="0.15"/>
    <row r="131" ht="11.25" customHeight="1" x14ac:dyDescent="0.15"/>
    <row r="132" ht="11.25" customHeight="1" x14ac:dyDescent="0.15"/>
    <row r="133" ht="11.25" customHeight="1" x14ac:dyDescent="0.15"/>
    <row r="134" ht="11.25" customHeight="1" x14ac:dyDescent="0.15"/>
    <row r="135" ht="11.25" customHeight="1" x14ac:dyDescent="0.15"/>
    <row r="136" ht="11.25" customHeight="1" x14ac:dyDescent="0.15"/>
    <row r="137" ht="11.25" customHeight="1" x14ac:dyDescent="0.15"/>
    <row r="138" ht="11.25" customHeight="1" x14ac:dyDescent="0.15"/>
    <row r="139" ht="11.25" customHeight="1" x14ac:dyDescent="0.15"/>
    <row r="140" ht="11.25" customHeight="1" x14ac:dyDescent="0.15"/>
    <row r="141" ht="11.25" customHeight="1" x14ac:dyDescent="0.15"/>
    <row r="142" ht="11.25" customHeight="1" x14ac:dyDescent="0.15"/>
    <row r="143" ht="11.25" customHeight="1" x14ac:dyDescent="0.15"/>
    <row r="144" ht="11.25" customHeight="1" x14ac:dyDescent="0.15"/>
    <row r="145" ht="11.25" customHeight="1" x14ac:dyDescent="0.15"/>
    <row r="146" ht="11.25" customHeight="1" x14ac:dyDescent="0.15"/>
    <row r="147" ht="11.25" customHeight="1" x14ac:dyDescent="0.15"/>
    <row r="148" ht="11.25" customHeight="1" x14ac:dyDescent="0.15"/>
    <row r="149" ht="11.25" customHeight="1" x14ac:dyDescent="0.15"/>
    <row r="150" ht="11.25" customHeight="1" x14ac:dyDescent="0.15"/>
    <row r="151" ht="11.25" customHeight="1" x14ac:dyDescent="0.15"/>
    <row r="152" ht="11.25" customHeight="1" x14ac:dyDescent="0.15"/>
    <row r="153" ht="11.25" customHeight="1" x14ac:dyDescent="0.15"/>
    <row r="154" ht="11.25" customHeight="1" x14ac:dyDescent="0.15"/>
    <row r="155" ht="11.25" customHeight="1" x14ac:dyDescent="0.15"/>
    <row r="156" ht="11.25" customHeight="1" x14ac:dyDescent="0.15"/>
    <row r="157" ht="11.25" customHeight="1" x14ac:dyDescent="0.15"/>
    <row r="158" ht="11.25" customHeight="1" x14ac:dyDescent="0.15"/>
    <row r="159" ht="11.25" customHeight="1" x14ac:dyDescent="0.15"/>
    <row r="160" ht="11.25" customHeight="1" x14ac:dyDescent="0.15"/>
    <row r="161" ht="11.25" customHeight="1" x14ac:dyDescent="0.15"/>
    <row r="162" ht="11.25" customHeight="1" x14ac:dyDescent="0.15"/>
    <row r="163" ht="11.25" customHeight="1" x14ac:dyDescent="0.15"/>
    <row r="164" ht="11.25" customHeight="1" x14ac:dyDescent="0.15"/>
    <row r="165" ht="11.25" customHeight="1" x14ac:dyDescent="0.15"/>
    <row r="166" ht="11.25" customHeight="1" x14ac:dyDescent="0.15"/>
    <row r="167" ht="11.25" customHeight="1" x14ac:dyDescent="0.15"/>
    <row r="168" ht="11.25" customHeight="1" x14ac:dyDescent="0.15"/>
    <row r="169" ht="11.25" customHeight="1" x14ac:dyDescent="0.15"/>
    <row r="170" ht="11.25" customHeight="1" x14ac:dyDescent="0.15"/>
    <row r="171" ht="11.25" customHeight="1" x14ac:dyDescent="0.15"/>
    <row r="172" ht="11.25" customHeight="1" x14ac:dyDescent="0.15"/>
    <row r="173" ht="11.25" customHeight="1" x14ac:dyDescent="0.15"/>
    <row r="174" ht="11.25" customHeight="1" x14ac:dyDescent="0.15"/>
    <row r="175" ht="11.25" customHeight="1" x14ac:dyDescent="0.15"/>
    <row r="176" ht="11.25" customHeight="1" x14ac:dyDescent="0.15"/>
    <row r="177" ht="11.25" customHeight="1" x14ac:dyDescent="0.15"/>
    <row r="178" ht="11.25" customHeight="1" x14ac:dyDescent="0.15"/>
    <row r="179" ht="11.25" customHeight="1" x14ac:dyDescent="0.15"/>
    <row r="180" ht="11.25" customHeight="1" x14ac:dyDescent="0.15"/>
    <row r="181" ht="11.25" customHeight="1" x14ac:dyDescent="0.15"/>
    <row r="182" ht="11.25" customHeight="1" x14ac:dyDescent="0.15"/>
    <row r="183" ht="11.25" customHeight="1" x14ac:dyDescent="0.15"/>
    <row r="184" ht="11.25" customHeight="1" x14ac:dyDescent="0.15"/>
    <row r="185" ht="11.25" customHeight="1" x14ac:dyDescent="0.15"/>
    <row r="186" ht="11.25" customHeight="1" x14ac:dyDescent="0.15"/>
    <row r="187" ht="11.25" customHeight="1" x14ac:dyDescent="0.15"/>
    <row r="188" ht="11.25" customHeight="1" x14ac:dyDescent="0.15"/>
    <row r="189" ht="11.25" customHeight="1" x14ac:dyDescent="0.15"/>
    <row r="190" ht="11.25" customHeight="1" x14ac:dyDescent="0.15"/>
  </sheetData>
  <sheetProtection formatCells="0" selectLockedCells="1"/>
  <mergeCells count="275">
    <mergeCell ref="C66:V66"/>
    <mergeCell ref="C67:V67"/>
    <mergeCell ref="A16:A24"/>
    <mergeCell ref="AA17:AB17"/>
    <mergeCell ref="S23:V23"/>
    <mergeCell ref="N20:O20"/>
    <mergeCell ref="N19:O19"/>
    <mergeCell ref="S24:V24"/>
    <mergeCell ref="N21:O21"/>
    <mergeCell ref="N22:O22"/>
    <mergeCell ref="N24:O24"/>
    <mergeCell ref="AA23:AB23"/>
    <mergeCell ref="C63:V63"/>
    <mergeCell ref="S55:V56"/>
    <mergeCell ref="C65:V65"/>
    <mergeCell ref="AA58:AB58"/>
    <mergeCell ref="S48:V48"/>
    <mergeCell ref="S39:V40"/>
    <mergeCell ref="B61:V61"/>
    <mergeCell ref="G35:J35"/>
    <mergeCell ref="N55:O55"/>
    <mergeCell ref="N56:O56"/>
    <mergeCell ref="N53:R53"/>
    <mergeCell ref="N54:R54"/>
    <mergeCell ref="B2:F3"/>
    <mergeCell ref="N43:P44"/>
    <mergeCell ref="N12:V13"/>
    <mergeCell ref="S22:V22"/>
    <mergeCell ref="N28:O28"/>
    <mergeCell ref="S15:V15"/>
    <mergeCell ref="S29:V29"/>
    <mergeCell ref="S27:V27"/>
    <mergeCell ref="N15:O15"/>
    <mergeCell ref="N33:O33"/>
    <mergeCell ref="N26:O26"/>
    <mergeCell ref="N27:O27"/>
    <mergeCell ref="B6:C7"/>
    <mergeCell ref="D6:J7"/>
    <mergeCell ref="C8:J9"/>
    <mergeCell ref="C10:J10"/>
    <mergeCell ref="N18:O18"/>
    <mergeCell ref="N25:O25"/>
    <mergeCell ref="G22:J22"/>
    <mergeCell ref="B26:C26"/>
    <mergeCell ref="G32:J32"/>
    <mergeCell ref="N37:O37"/>
    <mergeCell ref="N38:O38"/>
    <mergeCell ref="N35:O35"/>
    <mergeCell ref="AL88:AM89"/>
    <mergeCell ref="AN88:AP89"/>
    <mergeCell ref="AL82:AO82"/>
    <mergeCell ref="AP82:AS82"/>
    <mergeCell ref="AP83:AQ83"/>
    <mergeCell ref="AL86:AM87"/>
    <mergeCell ref="AL83:AM83"/>
    <mergeCell ref="AN86:AO87"/>
    <mergeCell ref="AP86:AQ87"/>
    <mergeCell ref="AP84:AQ85"/>
    <mergeCell ref="AN84:AO85"/>
    <mergeCell ref="AQ73:AS74"/>
    <mergeCell ref="AM68:AM69"/>
    <mergeCell ref="AR86:AS87"/>
    <mergeCell ref="AO68:AO69"/>
    <mergeCell ref="AL84:AM85"/>
    <mergeCell ref="AN83:AO83"/>
    <mergeCell ref="AA67:AB67"/>
    <mergeCell ref="AA60:AB60"/>
    <mergeCell ref="AA61:AB61"/>
    <mergeCell ref="AA62:AB62"/>
    <mergeCell ref="AR84:AS85"/>
    <mergeCell ref="AP80:AQ80"/>
    <mergeCell ref="AL80:AM80"/>
    <mergeCell ref="AR77:AS77"/>
    <mergeCell ref="AR78:AS79"/>
    <mergeCell ref="AN77:AO77"/>
    <mergeCell ref="AP77:AQ77"/>
    <mergeCell ref="AR80:AS80"/>
    <mergeCell ref="AL58:AL59"/>
    <mergeCell ref="AM58:AM59"/>
    <mergeCell ref="AN58:AN59"/>
    <mergeCell ref="AN68:AN69"/>
    <mergeCell ref="AA63:AB63"/>
    <mergeCell ref="AA65:AB65"/>
    <mergeCell ref="AA66:AB66"/>
    <mergeCell ref="AL54:AM55"/>
    <mergeCell ref="AR83:AS83"/>
    <mergeCell ref="AL78:AM79"/>
    <mergeCell ref="AP78:AQ79"/>
    <mergeCell ref="AN78:AO79"/>
    <mergeCell ref="AN80:AO80"/>
    <mergeCell ref="AP58:AP59"/>
    <mergeCell ref="AR58:AR59"/>
    <mergeCell ref="AL63:AM65"/>
    <mergeCell ref="AR68:AR69"/>
    <mergeCell ref="AL73:AM74"/>
    <mergeCell ref="AL76:AO76"/>
    <mergeCell ref="AL68:AL69"/>
    <mergeCell ref="AP68:AP69"/>
    <mergeCell ref="AO58:AO59"/>
    <mergeCell ref="AO73:AP74"/>
    <mergeCell ref="AL77:AM77"/>
    <mergeCell ref="AQ58:AQ59"/>
    <mergeCell ref="AP76:AS76"/>
    <mergeCell ref="AQ68:AQ69"/>
    <mergeCell ref="N16:O16"/>
    <mergeCell ref="S16:V16"/>
    <mergeCell ref="N17:O17"/>
    <mergeCell ref="S17:V17"/>
    <mergeCell ref="N36:O36"/>
    <mergeCell ref="S19:V19"/>
    <mergeCell ref="S53:V53"/>
    <mergeCell ref="S54:V54"/>
    <mergeCell ref="N49:R49"/>
    <mergeCell ref="N50:R50"/>
    <mergeCell ref="N51:R51"/>
    <mergeCell ref="N47:R47"/>
    <mergeCell ref="N52:R52"/>
    <mergeCell ref="S50:V50"/>
    <mergeCell ref="S51:V51"/>
    <mergeCell ref="S18:V18"/>
    <mergeCell ref="S52:V52"/>
    <mergeCell ref="S46:V46"/>
    <mergeCell ref="N46:R46"/>
    <mergeCell ref="N45:R45"/>
    <mergeCell ref="S25:V25"/>
    <mergeCell ref="AA4:AB4"/>
    <mergeCell ref="AA5:AB5"/>
    <mergeCell ref="AA6:AB6"/>
    <mergeCell ref="S38:V38"/>
    <mergeCell ref="AK39:AL39"/>
    <mergeCell ref="AK40:AL40"/>
    <mergeCell ref="S21:V21"/>
    <mergeCell ref="S34:V34"/>
    <mergeCell ref="S37:V37"/>
    <mergeCell ref="AK34:AL34"/>
    <mergeCell ref="N14:V14"/>
    <mergeCell ref="N32:O32"/>
    <mergeCell ref="N34:O34"/>
    <mergeCell ref="S31:V31"/>
    <mergeCell ref="S32:V32"/>
    <mergeCell ref="S20:V20"/>
    <mergeCell ref="S26:V26"/>
    <mergeCell ref="AA20:AB20"/>
    <mergeCell ref="AA21:AB21"/>
    <mergeCell ref="AA22:AB22"/>
    <mergeCell ref="AK37:AL37"/>
    <mergeCell ref="AK38:AL38"/>
    <mergeCell ref="S36:V36"/>
    <mergeCell ref="P39:R40"/>
    <mergeCell ref="P57:R58"/>
    <mergeCell ref="S57:V58"/>
    <mergeCell ref="S47:V47"/>
    <mergeCell ref="Q55:R55"/>
    <mergeCell ref="AA57:AB57"/>
    <mergeCell ref="AA56:AB56"/>
    <mergeCell ref="S45:V45"/>
    <mergeCell ref="S49:V49"/>
    <mergeCell ref="AA59:AB59"/>
    <mergeCell ref="Q56:R56"/>
    <mergeCell ref="G25:J25"/>
    <mergeCell ref="B32:C32"/>
    <mergeCell ref="S28:V28"/>
    <mergeCell ref="S30:V30"/>
    <mergeCell ref="AK35:AL35"/>
    <mergeCell ref="AK36:AL36"/>
    <mergeCell ref="S35:V35"/>
    <mergeCell ref="AA30:AB30"/>
    <mergeCell ref="AA31:AB31"/>
    <mergeCell ref="AA32:AB32"/>
    <mergeCell ref="AA33:AB33"/>
    <mergeCell ref="AA34:AB34"/>
    <mergeCell ref="AA35:AB35"/>
    <mergeCell ref="Q44:V44"/>
    <mergeCell ref="B34:C34"/>
    <mergeCell ref="G34:J34"/>
    <mergeCell ref="B35:C35"/>
    <mergeCell ref="G20:J20"/>
    <mergeCell ref="G21:J21"/>
    <mergeCell ref="B51:C51"/>
    <mergeCell ref="B52:C52"/>
    <mergeCell ref="G26:J26"/>
    <mergeCell ref="B36:C36"/>
    <mergeCell ref="G36:J36"/>
    <mergeCell ref="G27:J27"/>
    <mergeCell ref="G39:J40"/>
    <mergeCell ref="N48:R48"/>
    <mergeCell ref="B30:C30"/>
    <mergeCell ref="G30:J30"/>
    <mergeCell ref="B47:C47"/>
    <mergeCell ref="G47:J47"/>
    <mergeCell ref="B48:C48"/>
    <mergeCell ref="G48:J48"/>
    <mergeCell ref="N30:O30"/>
    <mergeCell ref="B28:C28"/>
    <mergeCell ref="G33:J33"/>
    <mergeCell ref="B25:C25"/>
    <mergeCell ref="G52:J52"/>
    <mergeCell ref="B37:C37"/>
    <mergeCell ref="G37:J37"/>
    <mergeCell ref="G46:J46"/>
    <mergeCell ref="B38:C38"/>
    <mergeCell ref="G38:J38"/>
    <mergeCell ref="B50:C50"/>
    <mergeCell ref="G50:J50"/>
    <mergeCell ref="G51:J51"/>
    <mergeCell ref="T2:V2"/>
    <mergeCell ref="B49:C49"/>
    <mergeCell ref="G49:J49"/>
    <mergeCell ref="D39:F40"/>
    <mergeCell ref="B43:J44"/>
    <mergeCell ref="B45:J45"/>
    <mergeCell ref="B46:C46"/>
    <mergeCell ref="B16:B24"/>
    <mergeCell ref="G24:J24"/>
    <mergeCell ref="B12:J13"/>
    <mergeCell ref="B14:J14"/>
    <mergeCell ref="B15:C15"/>
    <mergeCell ref="G15:J15"/>
    <mergeCell ref="G16:J16"/>
    <mergeCell ref="G31:J31"/>
    <mergeCell ref="G28:J28"/>
    <mergeCell ref="B31:C31"/>
    <mergeCell ref="G18:J18"/>
    <mergeCell ref="G19:J19"/>
    <mergeCell ref="S33:V33"/>
    <mergeCell ref="B27:C27"/>
    <mergeCell ref="G23:J23"/>
    <mergeCell ref="B33:C33"/>
    <mergeCell ref="G17:J17"/>
    <mergeCell ref="AA13:AB13"/>
    <mergeCell ref="AA14:AB14"/>
    <mergeCell ref="AA15:AB15"/>
    <mergeCell ref="AA16:AB16"/>
    <mergeCell ref="AA18:AB18"/>
    <mergeCell ref="AA19:AB19"/>
    <mergeCell ref="AA7:AB7"/>
    <mergeCell ref="AA8:AB8"/>
    <mergeCell ref="AA9:AB9"/>
    <mergeCell ref="AA10:AB10"/>
    <mergeCell ref="AA11:AB11"/>
    <mergeCell ref="AA12:AB12"/>
    <mergeCell ref="AA24:AB24"/>
    <mergeCell ref="AA25:AB25"/>
    <mergeCell ref="AA26:AB26"/>
    <mergeCell ref="AA27:AB27"/>
    <mergeCell ref="AA28:AB28"/>
    <mergeCell ref="AA29:AB29"/>
    <mergeCell ref="AA48:AB48"/>
    <mergeCell ref="AA49:AB49"/>
    <mergeCell ref="AA42:AB42"/>
    <mergeCell ref="AA43:AB43"/>
    <mergeCell ref="C64:V64"/>
    <mergeCell ref="AA50:AB50"/>
    <mergeCell ref="AA51:AB51"/>
    <mergeCell ref="N31:O31"/>
    <mergeCell ref="AA44:AB44"/>
    <mergeCell ref="AA45:AB45"/>
    <mergeCell ref="AA46:AB46"/>
    <mergeCell ref="AA47:AB47"/>
    <mergeCell ref="AA36:AB36"/>
    <mergeCell ref="AA37:AB37"/>
    <mergeCell ref="AA38:AB38"/>
    <mergeCell ref="AA39:AB39"/>
    <mergeCell ref="AA40:AB40"/>
    <mergeCell ref="AA41:AB41"/>
    <mergeCell ref="D57:F58"/>
    <mergeCell ref="G57:J58"/>
    <mergeCell ref="B53:C53"/>
    <mergeCell ref="G53:J53"/>
    <mergeCell ref="B54:C54"/>
    <mergeCell ref="B56:C56"/>
    <mergeCell ref="G56:J56"/>
    <mergeCell ref="G54:J54"/>
    <mergeCell ref="B55:C55"/>
    <mergeCell ref="G55:J55"/>
  </mergeCells>
  <phoneticPr fontId="1"/>
  <conditionalFormatting sqref="S49:S54">
    <cfRule type="cellIs" dxfId="0" priority="14" stopIfTrue="1" operator="equal">
      <formula>0</formula>
    </cfRule>
  </conditionalFormatting>
  <dataValidations count="13">
    <dataValidation type="list" allowBlank="1" showInputMessage="1" showErrorMessage="1" sqref="D26" xr:uid="{00000000-0002-0000-0000-000000000000}">
      <formula1>$AI$66:$AI$67</formula1>
    </dataValidation>
    <dataValidation type="list" allowBlank="1" showInputMessage="1" showErrorMessage="1" sqref="P16" xr:uid="{00000000-0002-0000-0000-000001000000}">
      <formula1>$AI$79:$AI$81</formula1>
    </dataValidation>
    <dataValidation type="list" allowBlank="1" showInputMessage="1" showErrorMessage="1" sqref="P27" xr:uid="{00000000-0002-0000-0000-000002000000}">
      <formula1>$AI$91:$AI$94</formula1>
    </dataValidation>
    <dataValidation type="list" allowBlank="1" showInputMessage="1" showErrorMessage="1" sqref="P28" xr:uid="{00000000-0002-0000-0000-000003000000}">
      <formula1>$AI$95:$AI$97</formula1>
    </dataValidation>
    <dataValidation type="list" allowBlank="1" showInputMessage="1" showErrorMessage="1" sqref="P31" xr:uid="{00000000-0002-0000-0000-000004000000}">
      <formula1>$AI$98:$AI$100</formula1>
    </dataValidation>
    <dataValidation type="list" allowBlank="1" showInputMessage="1" showErrorMessage="1" sqref="P19" xr:uid="{00000000-0002-0000-0000-000005000000}">
      <formula1>$AI$82:$AI$83</formula1>
    </dataValidation>
    <dataValidation type="list" allowBlank="1" showInputMessage="1" showErrorMessage="1" sqref="D47:D49" xr:uid="{00000000-0002-0000-0000-000006000000}">
      <formula1>$AI$101:$AI$102</formula1>
    </dataValidation>
    <dataValidation type="list" allowBlank="1" showInputMessage="1" showErrorMessage="1" sqref="D33" xr:uid="{00000000-0002-0000-0000-000007000000}">
      <formula1>$AI$87:$AI$89</formula1>
    </dataValidation>
    <dataValidation type="list" allowBlank="1" showInputMessage="1" showErrorMessage="1" sqref="E16:E24 E26:E27 E30:E33 E47:E49" xr:uid="{00000000-0002-0000-0000-000008000000}">
      <formula1>$AI$54:$AI$55</formula1>
    </dataValidation>
    <dataValidation type="list" allowBlank="1" showInputMessage="1" showErrorMessage="1" sqref="D27" xr:uid="{00000000-0002-0000-0000-000009000000}">
      <formula1>$AI$68:$AI$69</formula1>
    </dataValidation>
    <dataValidation type="list" allowBlank="1" showInputMessage="1" showErrorMessage="1" sqref="D31" xr:uid="{00000000-0002-0000-0000-00000A000000}">
      <formula1>$AI$71:$AI$74</formula1>
    </dataValidation>
    <dataValidation type="list" allowBlank="1" showInputMessage="1" showErrorMessage="1" sqref="D32" xr:uid="{6E667839-74ED-49EF-A5D9-B00C9734481E}">
      <formula1>$AI$75:$AI$78</formula1>
    </dataValidation>
    <dataValidation type="list" allowBlank="1" showInputMessage="1" showErrorMessage="1" sqref="E28" xr:uid="{1C780E83-07EC-4D60-ACBD-485494967184}">
      <formula1>$AH$48:$AH$54</formula1>
    </dataValidation>
  </dataValidations>
  <pageMargins left="0.31496062992125984" right="3.937007874015748E-2" top="0.39370078740157483" bottom="0.27559055118110237" header="0" footer="0"/>
  <pageSetup paperSize="9" scale="72" orientation="portrait" r:id="rId1"/>
  <ignoredErrors>
    <ignoredError sqref="F31"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MB-A_01</dc:creator>
  <cp:lastModifiedBy>SP</cp:lastModifiedBy>
  <cp:lastPrinted>2021-09-24T07:18:40Z</cp:lastPrinted>
  <dcterms:created xsi:type="dcterms:W3CDTF">2016-06-27T00:45:35Z</dcterms:created>
  <dcterms:modified xsi:type="dcterms:W3CDTF">2021-10-06T06:38:22Z</dcterms:modified>
</cp:coreProperties>
</file>