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078CE9F3-4B49-4152-9E08-4805B8DC4C90}" xr6:coauthVersionLast="47" xr6:coauthVersionMax="47" xr10:uidLastSave="{00000000-0000-0000-0000-000000000000}"/>
  <bookViews>
    <workbookView xWindow="2340" yWindow="220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<sst xmlns="http://schemas.openxmlformats.org/spreadsheetml/2006/main" count="401" uniqueCount="241">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</sst>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134470</xdr:colOff>
      <xdr:row>47</xdr:row>
      <xdr:rowOff>179295</xdr:rowOff>
    </xdr:from>
    <xdr:to>
      <xdr:col>15</xdr:col>
      <xdr:colOff>1826470</xdr:colOff>
      <xdr:row>78</xdr:row>
      <xdr:rowOff>119625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269A609-E4B4-FC66-7E3E-26FB395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088" y="10679207"/>
          <a:ext cx="1692000" cy="671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雅　２日葬 [II]プラン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二日葬</v>
      </c>
      <c r="K2" s="246"/>
      <c r="L2" s="247"/>
      <c r="M2" s="248" t="str">
        <f>IFERROR(IF(D6="","",VLOOKUP(B6,$U$71:$AK$117,5,0)),"")</f>
        <v xml:space="preserve"> 通夜/一般会葬有り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06" t="s">
        <v>197</v>
      </c>
      <c r="C6" s="307"/>
      <c r="D6" s="178">
        <f>IF(B6="","",VLOOKUP(B6,$U$71:$V$116,2,0))</f>
        <v>1287000</v>
      </c>
      <c r="E6" s="174">
        <v>1</v>
      </c>
      <c r="F6" s="178">
        <f>IFERROR(IF(E6="","",D6*E6),"")</f>
        <v>1287000</v>
      </c>
      <c r="G6" s="223" t="str">
        <f>IFERROR(IF(D6="","",VLOOKUP(B6,$U$71:$W$117,3,0)),"")</f>
        <v>二日葬／通夜･葬儀　一般会葬</v>
      </c>
      <c r="K6" s="310" t="s">
        <v>147</v>
      </c>
      <c r="L6" s="311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3"/>
      <c r="C7" s="29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293"/>
      <c r="L7" s="29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8"/>
      <c r="C8" s="309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293" t="s">
        <v>69</v>
      </c>
      <c r="L8" s="29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3" t="s">
        <v>70</v>
      </c>
      <c r="L9" s="29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293"/>
      <c r="L10" s="29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4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2" t="s">
        <v>71</v>
      </c>
      <c r="L11" s="313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14" t="s">
        <v>53</v>
      </c>
      <c r="D15" s="314"/>
      <c r="E15" s="315"/>
      <c r="F15" s="314"/>
      <c r="G15" s="316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4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4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01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03" t="s">
        <v>32</v>
      </c>
      <c r="L22" s="332" t="s">
        <v>80</v>
      </c>
      <c r="M22" s="333"/>
      <c r="N22" s="323">
        <f>SUM(F6:F8)</f>
        <v>1287000</v>
      </c>
      <c r="O22" s="323"/>
      <c r="P22" s="323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02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03"/>
      <c r="L23" s="333"/>
      <c r="M23" s="333"/>
      <c r="N23" s="323"/>
      <c r="O23" s="323"/>
      <c r="P23" s="323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02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04" t="s">
        <v>33</v>
      </c>
      <c r="L24" s="334" t="s">
        <v>81</v>
      </c>
      <c r="M24" s="335"/>
      <c r="N24" s="323">
        <f>SUM(F11:F14,F16:F36)</f>
        <v>64900</v>
      </c>
      <c r="O24" s="323"/>
      <c r="P24" s="323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02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04"/>
      <c r="L25" s="335"/>
      <c r="M25" s="335"/>
      <c r="N25" s="323"/>
      <c r="O25" s="323"/>
      <c r="P25" s="323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02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05" t="s">
        <v>54</v>
      </c>
      <c r="L26" s="336" t="s">
        <v>77</v>
      </c>
      <c r="M26" s="336"/>
      <c r="N26" s="323">
        <f>SUM(F39:F43)</f>
        <v>616000</v>
      </c>
      <c r="O26" s="323"/>
      <c r="P26" s="323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02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05"/>
      <c r="L27" s="336"/>
      <c r="M27" s="336"/>
      <c r="N27" s="323"/>
      <c r="O27" s="323"/>
      <c r="P27" s="323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2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330" t="s">
        <v>63</v>
      </c>
      <c r="L28" s="299" t="s">
        <v>78</v>
      </c>
      <c r="M28" s="299"/>
      <c r="N28" s="323">
        <f>SUM(F46:F60)</f>
        <v>147265</v>
      </c>
      <c r="O28" s="323"/>
      <c r="P28" s="323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2"/>
      <c r="B29" s="284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330"/>
      <c r="L29" s="299"/>
      <c r="M29" s="299"/>
      <c r="N29" s="323"/>
      <c r="O29" s="323"/>
      <c r="P29" s="323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02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331" t="s">
        <v>68</v>
      </c>
      <c r="L30" s="300" t="s">
        <v>79</v>
      </c>
      <c r="M30" s="300"/>
      <c r="N30" s="323">
        <f>SUM(O6:O11)</f>
        <v>0</v>
      </c>
      <c r="O30" s="323"/>
      <c r="P30" s="323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331"/>
      <c r="L31" s="300"/>
      <c r="M31" s="300"/>
      <c r="N31" s="323"/>
      <c r="O31" s="323"/>
      <c r="P31" s="323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324"/>
      <c r="O32" s="325"/>
      <c r="P32" s="326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4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327"/>
      <c r="O33" s="328"/>
      <c r="P33" s="329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287" t="s">
        <v>150</v>
      </c>
      <c r="L35" s="288"/>
      <c r="M35" s="289"/>
      <c r="N35" s="317">
        <f>SUM(N22:P31)</f>
        <v>2115165</v>
      </c>
      <c r="O35" s="318"/>
      <c r="P35" s="319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290"/>
      <c r="L36" s="291"/>
      <c r="M36" s="292"/>
      <c r="N36" s="320"/>
      <c r="O36" s="321"/>
      <c r="P36" s="322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297" t="s">
        <v>72</v>
      </c>
      <c r="C39" s="298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293" t="s">
        <v>82</v>
      </c>
      <c r="C40" s="29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293" t="s">
        <v>83</v>
      </c>
      <c r="C41" s="29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293" t="s">
        <v>84</v>
      </c>
      <c r="C42" s="294"/>
      <c r="D42" s="176">
        <v>540</v>
      </c>
      <c r="E42" s="163">
        <v>100</v>
      </c>
      <c r="F42" s="162">
        <f t="shared" si="9"/>
        <v>54000</v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5"/>
      <c r="C43" s="296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4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280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283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283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283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285" t="s">
        <v>152</v>
      </c>
      <c r="J54" s="286"/>
      <c r="K54" s="286"/>
      <c r="L54" s="286"/>
      <c r="M54" s="286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4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285" t="s">
        <v>240</v>
      </c>
      <c r="J60" s="286"/>
      <c r="K60" s="286"/>
      <c r="L60" s="286"/>
      <c r="M60" s="286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2023-06-28T07:42:25Z</dcterms:modified>
</cp:coreProperties>
</file>