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8_{44B4CA4A-7F3E-4566-A69B-E1ED8363AC7B}" xr6:coauthVersionLast="47" xr6:coauthVersionMax="47" xr10:uidLastSave="{00000000-0000-0000-0000-000000000000}"/>
  <bookViews>
    <workbookView xWindow="495" yWindow="285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<sst xmlns="http://schemas.openxmlformats.org/spreadsheetml/2006/main" count="403" uniqueCount="239">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</sst>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168088</xdr:colOff>
      <xdr:row>49</xdr:row>
      <xdr:rowOff>186342</xdr:rowOff>
    </xdr:from>
    <xdr:to>
      <xdr:col>15</xdr:col>
      <xdr:colOff>1856299</xdr:colOff>
      <xdr:row>76</xdr:row>
      <xdr:rowOff>111935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8706" y="11134489"/>
          <a:ext cx="1688211" cy="592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宝華１日葬 [NK]プラン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一日葬</v>
      </c>
      <c r="K2" s="247"/>
      <c r="L2" s="248"/>
      <c r="M2" s="249" t="str">
        <f>IFERROR(IF(D6="","",VLOOKUP(B6,$U$71:$AK$117,5,0)),"")</f>
        <v xml:space="preserve"> 通夜/　無し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11" t="s">
        <v>172</v>
      </c>
      <c r="C6" s="312"/>
      <c r="D6" s="178">
        <f>IF(B6="","",VLOOKUP(B6,$U$73:$V$118,2,0))</f>
        <v>1356500</v>
      </c>
      <c r="E6" s="174">
        <v>1</v>
      </c>
      <c r="F6" s="178">
        <f>IFERROR(IF(E6="","",D6*E6),"")</f>
        <v>1356500</v>
      </c>
      <c r="G6" s="223" t="str">
        <f>IFERROR(IF(D6="","",VLOOKUP(B6,$U$73:$W$119,3,0)),"")</f>
        <v>白木祭壇を使用する１日葬／通夜なし</v>
      </c>
      <c r="K6" s="315" t="s">
        <v>141</v>
      </c>
      <c r="L6" s="316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4"/>
      <c r="C7" s="30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304"/>
      <c r="L7" s="30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3"/>
      <c r="C8" s="314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304" t="s">
        <v>65</v>
      </c>
      <c r="L8" s="30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4" t="s">
        <v>66</v>
      </c>
      <c r="L9" s="30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304"/>
      <c r="L10" s="30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1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6" t="s">
        <v>67</v>
      </c>
      <c r="L11" s="307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08" t="s">
        <v>49</v>
      </c>
      <c r="D15" s="308"/>
      <c r="E15" s="309"/>
      <c r="F15" s="308"/>
      <c r="G15" s="310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1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1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17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19" t="s">
        <v>28</v>
      </c>
      <c r="L22" s="299" t="s">
        <v>76</v>
      </c>
      <c r="M22" s="300"/>
      <c r="N22" s="290">
        <f>SUM(F6:F8)</f>
        <v>1356500</v>
      </c>
      <c r="O22" s="290"/>
      <c r="P22" s="290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18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19"/>
      <c r="L23" s="300"/>
      <c r="M23" s="300"/>
      <c r="N23" s="290"/>
      <c r="O23" s="290"/>
      <c r="P23" s="290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18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20" t="s">
        <v>29</v>
      </c>
      <c r="L24" s="301" t="s">
        <v>77</v>
      </c>
      <c r="M24" s="302"/>
      <c r="N24" s="290">
        <f>SUM(F11:F14,F16:F36)</f>
        <v>74800</v>
      </c>
      <c r="O24" s="290"/>
      <c r="P24" s="290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18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20"/>
      <c r="L25" s="302"/>
      <c r="M25" s="302"/>
      <c r="N25" s="290"/>
      <c r="O25" s="290"/>
      <c r="P25" s="290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18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21" t="s">
        <v>50</v>
      </c>
      <c r="L26" s="303" t="s">
        <v>73</v>
      </c>
      <c r="M26" s="303"/>
      <c r="N26" s="290">
        <f>SUM(F39:F43)</f>
        <v>140500</v>
      </c>
      <c r="O26" s="290"/>
      <c r="P26" s="290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18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21"/>
      <c r="L27" s="303"/>
      <c r="M27" s="303"/>
      <c r="N27" s="290"/>
      <c r="O27" s="290"/>
      <c r="P27" s="290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8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297" t="s">
        <v>59</v>
      </c>
      <c r="L28" s="336" t="s">
        <v>74</v>
      </c>
      <c r="M28" s="336"/>
      <c r="N28" s="290">
        <f>SUM(F46:F60)</f>
        <v>148145</v>
      </c>
      <c r="O28" s="290"/>
      <c r="P28" s="290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8"/>
      <c r="B29" s="281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297"/>
      <c r="L29" s="336"/>
      <c r="M29" s="336"/>
      <c r="N29" s="290"/>
      <c r="O29" s="290"/>
      <c r="P29" s="290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18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298" t="s">
        <v>64</v>
      </c>
      <c r="L30" s="337" t="s">
        <v>75</v>
      </c>
      <c r="M30" s="337"/>
      <c r="N30" s="290">
        <f>SUM(O6:O11)</f>
        <v>0</v>
      </c>
      <c r="O30" s="290"/>
      <c r="P30" s="290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298"/>
      <c r="L31" s="337"/>
      <c r="M31" s="337"/>
      <c r="N31" s="290"/>
      <c r="O31" s="290"/>
      <c r="P31" s="290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291"/>
      <c r="O32" s="292"/>
      <c r="P32" s="293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1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294"/>
      <c r="O33" s="295"/>
      <c r="P33" s="296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326" t="s">
        <v>144</v>
      </c>
      <c r="L35" s="327"/>
      <c r="M35" s="328"/>
      <c r="N35" s="284">
        <f>SUM(N22:P31)</f>
        <v>1719945</v>
      </c>
      <c r="O35" s="285"/>
      <c r="P35" s="286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329"/>
      <c r="L36" s="330"/>
      <c r="M36" s="331"/>
      <c r="N36" s="287"/>
      <c r="O36" s="288"/>
      <c r="P36" s="289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334" t="s">
        <v>68</v>
      </c>
      <c r="C39" s="335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304" t="s">
        <v>78</v>
      </c>
      <c r="C40" s="30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304" t="s">
        <v>79</v>
      </c>
      <c r="C41" s="30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304" t="s">
        <v>80</v>
      </c>
      <c r="C42" s="30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2"/>
      <c r="C43" s="333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1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322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323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323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323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324" t="s">
        <v>146</v>
      </c>
      <c r="J54" s="325"/>
      <c r="K54" s="325"/>
      <c r="L54" s="325"/>
      <c r="M54" s="325"/>
      <c r="N54" s="220"/>
      <c r="O54" s="221"/>
      <c r="P54" s="97"/>
    </row>
    <row r="55" spans="2:33" ht="18" customHeight="1" x14ac:dyDescent="0.15">
      <c r="B55" s="281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324" t="s">
        <v>150</v>
      </c>
      <c r="J60" s="325"/>
      <c r="K60" s="325"/>
      <c r="L60" s="325"/>
      <c r="M60" s="325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2024-05-04T06:30:56Z</cp:lastPrinted>
  <dcterms:created xsi:type="dcterms:W3CDTF">2016-06-27T00:45:35Z</dcterms:created>
  <dcterms:modified xsi:type="dcterms:W3CDTF">2024-05-04T06:31:46Z</dcterms:modified>
</cp:coreProperties>
</file>