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271D0901-EF7B-4EA1-AA14-133E5E3C4E98}" xr6:coauthVersionLast="47" xr6:coauthVersionMax="47" xr10:uidLastSave="{00000000-0000-0000-0000-000000000000}"/>
  <bookViews>
    <workbookView xWindow="2340" yWindow="1830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<sst xmlns="http://schemas.openxmlformats.org/spreadsheetml/2006/main" count="403" uniqueCount="239">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</sst>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169095</xdr:colOff>
      <xdr:row>48</xdr:row>
      <xdr:rowOff>22412</xdr:rowOff>
    </xdr:from>
    <xdr:to>
      <xdr:col>15</xdr:col>
      <xdr:colOff>1855291</xdr:colOff>
      <xdr:row>79</xdr:row>
      <xdr:rowOff>18131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9713" y="10746441"/>
          <a:ext cx="1686196" cy="6696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華厳２日葬 [TK]プラン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通夜/小さなお通夜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07" t="s">
        <v>176</v>
      </c>
      <c r="C6" s="308"/>
      <c r="D6" s="178">
        <f>IF(B6="","",VLOOKUP(B6,$U$73:$V$118,2,0))</f>
        <v>1499500</v>
      </c>
      <c r="E6" s="174">
        <v>1</v>
      </c>
      <c r="F6" s="178">
        <f>IFERROR(IF(E6="","",D6*E6),"")</f>
        <v>1499500</v>
      </c>
      <c r="G6" s="223" t="str">
        <f>IFERROR(IF(D6="","",VLOOKUP(B6,$U$73:$W$119,3,0)),"")</f>
        <v>白木祭壇を使用する２日葬／小さなお通夜</v>
      </c>
      <c r="K6" s="311" t="s">
        <v>141</v>
      </c>
      <c r="L6" s="312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4"/>
      <c r="C7" s="29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294"/>
      <c r="L7" s="29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9"/>
      <c r="C8" s="310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294" t="s">
        <v>65</v>
      </c>
      <c r="L8" s="29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4" t="s">
        <v>66</v>
      </c>
      <c r="L9" s="29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294"/>
      <c r="L10" s="29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5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3" t="s">
        <v>67</v>
      </c>
      <c r="L11" s="314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15" t="s">
        <v>49</v>
      </c>
      <c r="D15" s="315"/>
      <c r="E15" s="316"/>
      <c r="F15" s="315"/>
      <c r="G15" s="317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5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5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02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04" t="s">
        <v>28</v>
      </c>
      <c r="L22" s="333" t="s">
        <v>76</v>
      </c>
      <c r="M22" s="334"/>
      <c r="N22" s="324">
        <f>SUM(F6:F8)</f>
        <v>1499500</v>
      </c>
      <c r="O22" s="324"/>
      <c r="P22" s="324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03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04"/>
      <c r="L23" s="334"/>
      <c r="M23" s="334"/>
      <c r="N23" s="324"/>
      <c r="O23" s="324"/>
      <c r="P23" s="324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03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05" t="s">
        <v>29</v>
      </c>
      <c r="L24" s="335" t="s">
        <v>77</v>
      </c>
      <c r="M24" s="336"/>
      <c r="N24" s="324">
        <f>SUM(F11:F14,F16:F36)</f>
        <v>74800</v>
      </c>
      <c r="O24" s="324"/>
      <c r="P24" s="324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03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05"/>
      <c r="L25" s="336"/>
      <c r="M25" s="336"/>
      <c r="N25" s="324"/>
      <c r="O25" s="324"/>
      <c r="P25" s="324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03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06" t="s">
        <v>50</v>
      </c>
      <c r="L26" s="337" t="s">
        <v>73</v>
      </c>
      <c r="M26" s="337"/>
      <c r="N26" s="324">
        <f>SUM(F39:F43)</f>
        <v>140500</v>
      </c>
      <c r="O26" s="324"/>
      <c r="P26" s="324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03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06"/>
      <c r="L27" s="337"/>
      <c r="M27" s="337"/>
      <c r="N27" s="324"/>
      <c r="O27" s="324"/>
      <c r="P27" s="324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3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331" t="s">
        <v>59</v>
      </c>
      <c r="L28" s="300" t="s">
        <v>74</v>
      </c>
      <c r="M28" s="300"/>
      <c r="N28" s="324">
        <f>SUM(F46:F60)</f>
        <v>148145</v>
      </c>
      <c r="O28" s="324"/>
      <c r="P28" s="324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3"/>
      <c r="B29" s="285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331"/>
      <c r="L29" s="300"/>
      <c r="M29" s="300"/>
      <c r="N29" s="324"/>
      <c r="O29" s="324"/>
      <c r="P29" s="324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03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332" t="s">
        <v>64</v>
      </c>
      <c r="L30" s="301" t="s">
        <v>75</v>
      </c>
      <c r="M30" s="301"/>
      <c r="N30" s="324">
        <f>SUM(O6:O11)</f>
        <v>0</v>
      </c>
      <c r="O30" s="324"/>
      <c r="P30" s="324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332"/>
      <c r="L31" s="301"/>
      <c r="M31" s="301"/>
      <c r="N31" s="324"/>
      <c r="O31" s="324"/>
      <c r="P31" s="324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325"/>
      <c r="O32" s="326"/>
      <c r="P32" s="327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5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328"/>
      <c r="O33" s="329"/>
      <c r="P33" s="330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288" t="s">
        <v>144</v>
      </c>
      <c r="L35" s="289"/>
      <c r="M35" s="290"/>
      <c r="N35" s="318">
        <f>SUM(N22:P31)</f>
        <v>1862945</v>
      </c>
      <c r="O35" s="319"/>
      <c r="P35" s="320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291"/>
      <c r="L36" s="292"/>
      <c r="M36" s="293"/>
      <c r="N36" s="321"/>
      <c r="O36" s="322"/>
      <c r="P36" s="323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298" t="s">
        <v>68</v>
      </c>
      <c r="C39" s="299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294" t="s">
        <v>78</v>
      </c>
      <c r="C40" s="29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294" t="s">
        <v>79</v>
      </c>
      <c r="C41" s="29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294" t="s">
        <v>80</v>
      </c>
      <c r="C42" s="29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6"/>
      <c r="C43" s="297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5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281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284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84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284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286" t="s">
        <v>146</v>
      </c>
      <c r="J54" s="287"/>
      <c r="K54" s="287"/>
      <c r="L54" s="287"/>
      <c r="M54" s="287"/>
      <c r="N54" s="220"/>
      <c r="O54" s="221"/>
      <c r="P54" s="97"/>
    </row>
    <row r="55" spans="2:33" ht="18" customHeight="1" x14ac:dyDescent="0.15">
      <c r="B55" s="285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286" t="s">
        <v>150</v>
      </c>
      <c r="J60" s="287"/>
      <c r="K60" s="287"/>
      <c r="L60" s="287"/>
      <c r="M60" s="287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2024-05-04T05:18:53Z</cp:lastPrinted>
  <dcterms:created xsi:type="dcterms:W3CDTF">2016-06-27T00:45:35Z</dcterms:created>
  <dcterms:modified xsi:type="dcterms:W3CDTF">2024-05-04T06:29:32Z</dcterms:modified>
</cp:coreProperties>
</file>