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40730C73-F3A0-4D58-B03F-28DBDD60D96B}" xr6:coauthVersionLast="47" xr6:coauthVersionMax="47" xr10:uidLastSave="{00000000-0000-0000-0000-000000000000}"/>
  <bookViews>
    <workbookView xWindow="435" yWindow="795" windowWidth="17295" windowHeight="1473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<sst xmlns="http://schemas.openxmlformats.org/spreadsheetml/2006/main" count="306" uniqueCount="250">
  <si>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</si>
  <si>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</si>
  <si>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</si>
  <si>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</si>
  <si>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</si>
  <si>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</si>
  <si>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</si>
  <si>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</si>
  <si>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</si>
  <si>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</si>
  <si>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</si>
  <si>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</si>
  <si>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</si>
  <si>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</si>
  <si>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</si>
  <si>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</si>
  <si>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</si>
  <si>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</si>
  <si>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</si>
  <si>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</si>
  <si>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</si>
  <si>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</si>
  <si>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</si>
  <si>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</si>
  <si>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</si>
  <si>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</si>
  <si>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</si>
  <si>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</si>
  <si>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</si>
  <si>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</si>
  <si>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</si>
  <si>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</si>
  <si>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</si>
  <si>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</si>
  <si>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</si>
  <si>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</si>
  <si>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</si>
  <si>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</si>
  <si>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</si>
  <si>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</si>
  <si>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</si>
  <si>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</si>
  <si>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</si>
  <si>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</si>
  <si>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</si>
  <si>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</si>
  <si>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</si>
  <si>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</si>
  <si>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</si>
  <si>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</si>
  <si>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</si>
  <si>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</si>
  <si>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</si>
  <si>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</si>
  <si>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</si>
  <si>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</si>
  <si>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</si>
  <si>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</si>
  <si>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</si>
  <si>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</si>
  <si>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</si>
  <si>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</si>
  <si>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</si>
  <si>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</si>
  <si>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</si>
  <si>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</si>
  <si>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</si>
  <si>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</si>
  <si>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</si>
  <si>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</si>
  <si>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</si>
  <si>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</si>
  <si>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</si>
  <si>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</si>
  <si>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</si>
  <si>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</si>
  <si>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</si>
  <si>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</si>
  <si>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</si>
  <si>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</si>
  <si>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</si>
  <si>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</si>
  <si>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</si>
  <si>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</si>
  <si>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</si>
  <si>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</si>
  <si>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</si>
  <si>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</si>
  <si>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</si>
  <si>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</si>
  <si>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</si>
  <si>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</si>
  <si>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</si>
  <si>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</si>
  <si>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</si>
  <si>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</si>
  <si>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</si>
  <si>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</si>
  <si>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</si>
  <si>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</si>
  <si>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</si>
  <si>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</si>
  <si>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</si>
  <si>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</si>
  <si>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</si>
  <si>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</si>
  <si>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</si>
  <si>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</si>
  <si>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</si>
  <si>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</si>
  <si>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</si>
  <si>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</si>
  <si>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</si>
  <si>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</si>
  <si>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</si>
  <si>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</si>
  <si>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</si>
  <si>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</si>
  <si>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</si>
  <si>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</si>
  <si>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</si>
  <si>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</si>
  <si>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</si>
  <si>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</si>
  <si>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</si>
  <si>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</si>
  <si>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</si>
  <si>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</si>
  <si>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</si>
  <si>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</si>
  <si>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</si>
  <si>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</si>
  <si>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</si>
  <si>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</si>
  <si>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</si>
  <si>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</si>
  <si>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</si>
  <si>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</si>
  <si>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</si>
  <si>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</si>
  <si>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</si>
  <si>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</si>
  <si>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</si>
  <si>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</si>
  <si>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</si>
  <si>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</si>
  <si>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</si>
  <si>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</si>
  <si>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</si>
  <si>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</si>
  <si>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</si>
  <si>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</si>
  <si>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</si>
  <si>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</si>
  <si>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</si>
  <si>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</si>
  <si>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</si>
  <si>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</si>
  <si>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</si>
  <si>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</si>
  <si>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</si>
  <si>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</si>
  <si>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</si>
  <si>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</si>
  <si>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</si>
  <si>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</si>
  <si>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</si>
  <si>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</si>
  <si>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</si>
  <si>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</si>
  <si>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</si>
  <si>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</si>
  <si>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</si>
  <si>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</si>
  <si>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</si>
  <si>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</si>
  <si>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</si>
  <si>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</si>
  <si>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</si>
  <si>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</si>
  <si>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</si>
  <si>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</si>
  <si>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</si>
  <si>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</si>
  <si>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</si>
  <si>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</si>
  <si>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</si>
  <si>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</si>
  <si>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</si>
  <si>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</si>
  <si>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</si>
  <si>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</si>
  <si>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</si>
  <si>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</si>
  <si>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</si>
  <si>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</si>
  <si>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</si>
  <si>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</si>
  <si>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</si>
  <si>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</si>
  <si>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</si>
  <si>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</si>
  <si>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</si>
  <si>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</si>
  <si>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</si>
  <si>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</si>
  <si>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</si>
  <si>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</si>
  <si>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</si>
  <si>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</si>
  <si>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</si>
  <si>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</si>
  <si>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</si>
  <si>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</si>
  <si>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</si>
  <si>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</si>
  <si>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</si>
  <si>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</si>
  <si>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</si>
  <si>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</si>
  <si>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</si>
  <si>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</si>
  <si>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</si>
  <si>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</si>
  <si>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</si>
  <si>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</si>
  <si>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</si>
  <si>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</si>
  <si>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</si>
  <si>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</si>
  <si>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</si>
  <si>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</si>
  <si>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</si>
  <si>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</si>
  <si>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</si>
  <si>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</si>
  <si>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</si>
  <si>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</si>
  <si>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</si>
  <si>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</si>
  <si>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</si>
  <si>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</si>
  <si>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</si>
  <si>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r>
      <t>華厳プラン【家族葬】&lt;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0" eb="2">
      <t>ケゴン</t>
    </rPh>
    <rPh sb="6" eb="9">
      <t>カゾクソウ</t>
    </rPh>
    <rPh sb="18" eb="23">
      <t>カンタンミツモリショ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</si>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</sst>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243</v>
      </c>
      <c r="J2" s="279" t="s">
        <v>244</v>
      </c>
      <c r="K2" s="277"/>
      <c r="L2" s="278"/>
      <c r="M2" s="281" t="s">
        <v>245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27" t="s">
        <v>142</v>
      </c>
      <c r="C6" s="328"/>
      <c r="D6" s="232">
        <f>IF(B6="","",VLOOKUP(B6,$AC$71:$AD$116,2,0))</f>
        <v>1518000</v>
      </c>
      <c r="E6" s="228">
        <v>1</v>
      </c>
      <c r="F6" s="232">
        <f>IFERROR(IF(E6="","",D6*E6),"")</f>
        <v>1518000</v>
      </c>
      <c r="G6" s="283" t="str">
        <f>IFERROR(IF(D6="","",VLOOKUP(B6,$AC$71:$AE$117,3,0)),"")</f>
        <v>白木祭壇を使用します</v>
      </c>
      <c r="K6" s="333" t="s">
        <v>226</v>
      </c>
      <c r="L6" s="334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00"/>
      <c r="C7" s="301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00"/>
      <c r="L7" s="301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29"/>
      <c r="C8" s="330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00" t="s">
        <v>98</v>
      </c>
      <c r="L8" s="301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00" t="s">
        <v>99</v>
      </c>
      <c r="L9" s="301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00"/>
      <c r="L10" s="301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2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5" t="s">
        <v>100</v>
      </c>
      <c r="L11" s="336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3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247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3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248</v>
      </c>
      <c r="L13" s="18"/>
      <c r="M13" s="97"/>
      <c r="N13" s="96"/>
      <c r="O13" s="99"/>
      <c r="P13" s="208"/>
      <c r="V13" s="331" t="s">
        <v>2</v>
      </c>
      <c r="W13" s="332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3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249</v>
      </c>
      <c r="P14" s="210"/>
      <c r="T14" s="1">
        <v>1</v>
      </c>
      <c r="V14" s="305" t="str">
        <f t="shared" ref="V14:V19" si="4">IF(Z14="","",C22)</f>
        <v/>
      </c>
      <c r="W14" s="306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4"/>
      <c r="C15" s="337" t="s">
        <v>82</v>
      </c>
      <c r="D15" s="337"/>
      <c r="E15" s="338"/>
      <c r="F15" s="337"/>
      <c r="G15" s="339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5" t="str">
        <f t="shared" si="4"/>
        <v/>
      </c>
      <c r="W15" s="306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2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5" t="str">
        <f t="shared" si="4"/>
        <v/>
      </c>
      <c r="W16" s="306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3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5" t="str">
        <f t="shared" si="4"/>
        <v/>
      </c>
      <c r="W17" s="306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3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5" t="str">
        <f t="shared" si="4"/>
        <v/>
      </c>
      <c r="W18" s="306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3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5" t="str">
        <f t="shared" si="4"/>
        <v/>
      </c>
      <c r="W19" s="306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4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5" t="e">
        <f>IF(Z20="","",#REF!)</f>
        <v>#REF!</v>
      </c>
      <c r="W20" s="306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2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5" t="str">
        <f>IF(Z21="","",C28)</f>
        <v/>
      </c>
      <c r="W21" s="306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40"/>
      <c r="B22" s="303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42" t="s">
        <v>60</v>
      </c>
      <c r="L22" s="322" t="s">
        <v>109</v>
      </c>
      <c r="M22" s="323"/>
      <c r="N22" s="313">
        <f>SUM(F6:F8)</f>
        <v>1518000</v>
      </c>
      <c r="O22" s="313"/>
      <c r="P22" s="313"/>
      <c r="Q22" s="135"/>
      <c r="T22" s="1">
        <v>9</v>
      </c>
      <c r="V22" s="305" t="str">
        <f>IF(Z22="","",C29)</f>
        <v>前宿泊</v>
      </c>
      <c r="W22" s="306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41"/>
      <c r="B23" s="303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42"/>
      <c r="L23" s="323"/>
      <c r="M23" s="323"/>
      <c r="N23" s="313"/>
      <c r="O23" s="313"/>
      <c r="P23" s="313"/>
      <c r="Q23" s="135"/>
      <c r="T23" s="1">
        <v>10</v>
      </c>
      <c r="V23" s="305" t="str">
        <f t="shared" ref="V23:V30" si="9">IF(Z23="","",B30)</f>
        <v/>
      </c>
      <c r="W23" s="306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41"/>
      <c r="B24" s="303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43" t="s">
        <v>61</v>
      </c>
      <c r="L24" s="324" t="s">
        <v>110</v>
      </c>
      <c r="M24" s="325"/>
      <c r="N24" s="313">
        <f>SUM(F11:F14,F16:F36)</f>
        <v>64900</v>
      </c>
      <c r="O24" s="313"/>
      <c r="P24" s="313"/>
      <c r="Q24" s="135"/>
      <c r="T24" s="1">
        <v>11</v>
      </c>
      <c r="V24" s="305" t="str">
        <f t="shared" si="9"/>
        <v/>
      </c>
      <c r="W24" s="306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41"/>
      <c r="B25" s="303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43"/>
      <c r="L25" s="325"/>
      <c r="M25" s="325"/>
      <c r="N25" s="313"/>
      <c r="O25" s="313"/>
      <c r="P25" s="313"/>
      <c r="Q25" s="135"/>
      <c r="T25" s="1">
        <v>12</v>
      </c>
      <c r="V25" s="305" t="str">
        <f t="shared" si="9"/>
        <v/>
      </c>
      <c r="W25" s="306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41"/>
      <c r="B26" s="303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44" t="s">
        <v>83</v>
      </c>
      <c r="L26" s="326" t="s">
        <v>106</v>
      </c>
      <c r="M26" s="326"/>
      <c r="N26" s="313">
        <f>SUM(F39:F43)</f>
        <v>156700</v>
      </c>
      <c r="O26" s="313"/>
      <c r="P26" s="313"/>
      <c r="Q26" s="135"/>
      <c r="T26" s="1">
        <v>13</v>
      </c>
      <c r="V26" s="305" t="str">
        <f t="shared" si="9"/>
        <v/>
      </c>
      <c r="W26" s="306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41"/>
      <c r="B27" s="303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44"/>
      <c r="L27" s="326"/>
      <c r="M27" s="326"/>
      <c r="N27" s="313"/>
      <c r="O27" s="313"/>
      <c r="P27" s="313"/>
      <c r="Q27" s="135"/>
      <c r="T27" s="1">
        <v>14</v>
      </c>
      <c r="V27" s="305" t="str">
        <f t="shared" si="9"/>
        <v/>
      </c>
      <c r="W27" s="306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41"/>
      <c r="B28" s="304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20" t="s">
        <v>92</v>
      </c>
      <c r="L28" s="345" t="s">
        <v>107</v>
      </c>
      <c r="M28" s="345"/>
      <c r="N28" s="313">
        <f>SUM(F46:F60)</f>
        <v>149695</v>
      </c>
      <c r="O28" s="313"/>
      <c r="P28" s="313"/>
      <c r="Q28" s="135"/>
      <c r="T28" s="1">
        <v>15</v>
      </c>
      <c r="V28" s="305" t="str">
        <f t="shared" si="9"/>
        <v/>
      </c>
      <c r="W28" s="306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41"/>
      <c r="B29" s="302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20"/>
      <c r="L29" s="345"/>
      <c r="M29" s="345"/>
      <c r="N29" s="313"/>
      <c r="O29" s="313"/>
      <c r="P29" s="313"/>
      <c r="Q29" s="135"/>
      <c r="T29" s="1">
        <v>16</v>
      </c>
      <c r="V29" s="305" t="str">
        <f t="shared" si="9"/>
        <v/>
      </c>
      <c r="W29" s="306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41"/>
      <c r="B30" s="303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21" t="s">
        <v>97</v>
      </c>
      <c r="L30" s="346" t="s">
        <v>108</v>
      </c>
      <c r="M30" s="346"/>
      <c r="N30" s="313">
        <f>SUM(O6:O11)</f>
        <v>0</v>
      </c>
      <c r="O30" s="313"/>
      <c r="P30" s="313"/>
      <c r="Q30" s="135"/>
      <c r="T30" s="1">
        <v>17</v>
      </c>
      <c r="V30" s="305">
        <f t="shared" si="9"/>
        <v>0</v>
      </c>
      <c r="W30" s="306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3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21"/>
      <c r="L31" s="346"/>
      <c r="M31" s="346"/>
      <c r="N31" s="313"/>
      <c r="O31" s="313"/>
      <c r="P31" s="313"/>
      <c r="Q31" s="135"/>
      <c r="T31" s="1">
        <v>18</v>
      </c>
      <c r="V31" s="305"/>
      <c r="W31" s="306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4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14"/>
      <c r="O32" s="315"/>
      <c r="P32" s="316"/>
      <c r="Q32" s="135"/>
      <c r="T32" s="1">
        <v>19</v>
      </c>
      <c r="V32" s="305"/>
      <c r="W32" s="306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2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17"/>
      <c r="O33" s="318"/>
      <c r="P33" s="319"/>
      <c r="Q33" s="135"/>
      <c r="T33" s="1">
        <v>20</v>
      </c>
      <c r="V33" s="305"/>
      <c r="W33" s="306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3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5"/>
      <c r="W34" s="306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3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53" t="s">
        <v>229</v>
      </c>
      <c r="L35" s="354"/>
      <c r="M35" s="355"/>
      <c r="N35" s="307">
        <f>SUM(N22:P31)</f>
        <v>1889295</v>
      </c>
      <c r="O35" s="308"/>
      <c r="P35" s="309"/>
      <c r="Q35" s="135"/>
      <c r="T35" s="1">
        <v>22</v>
      </c>
      <c r="V35" s="305"/>
      <c r="W35" s="306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4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56"/>
      <c r="L36" s="357"/>
      <c r="M36" s="358"/>
      <c r="N36" s="310"/>
      <c r="O36" s="311"/>
      <c r="P36" s="312"/>
      <c r="Q36" s="135"/>
      <c r="T36" s="1">
        <v>23</v>
      </c>
      <c r="V36" s="305"/>
      <c r="W36" s="306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5">
        <f>IF(Z37="","",L18)</f>
        <v>0</v>
      </c>
      <c r="W37" s="306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5">
        <f>IF(Z38="","",L19)</f>
        <v>0</v>
      </c>
      <c r="W38" s="306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61" t="s">
        <v>101</v>
      </c>
      <c r="C39" s="362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5">
        <f>IF(Z39="","",L20)</f>
        <v>0</v>
      </c>
      <c r="W39" s="306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00" t="s">
        <v>111</v>
      </c>
      <c r="C40" s="301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5" t="e">
        <f>IF(Z40="","",#REF!)</f>
        <v>#REF!</v>
      </c>
      <c r="W40" s="306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00" t="s">
        <v>112</v>
      </c>
      <c r="C41" s="301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5"/>
      <c r="W41" s="306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00" t="s">
        <v>113</v>
      </c>
      <c r="C42" s="301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5" t="e">
        <f>IF(Z42="","",#REF!)</f>
        <v>#REF!</v>
      </c>
      <c r="W42" s="306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59"/>
      <c r="C43" s="360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5" t="e">
        <f>IF(Z43="","",#REF!)</f>
        <v>#REF!</v>
      </c>
      <c r="W43" s="306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5" t="e">
        <f>IF(Z44="","",#REF!)</f>
        <v>#REF!</v>
      </c>
      <c r="W44" s="306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5" t="e">
        <f>IF(Z45="","",#REF!)</f>
        <v>#REF!</v>
      </c>
      <c r="W45" s="306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2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5"/>
      <c r="W46" s="306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3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5" t="e">
        <f>IF(Z47="","",#REF!)</f>
        <v>#REF!</v>
      </c>
      <c r="W47" s="306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49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5" t="e">
        <f>IF(Z48="","",#REF!)</f>
        <v>#REF!</v>
      </c>
      <c r="W48" s="306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3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5" t="e">
        <f>IF(Z49="","",#REF!)</f>
        <v>#REF!</v>
      </c>
      <c r="W49" s="306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3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5" t="e">
        <f>IF(Z50="","",#REF!)</f>
        <v>#REF!</v>
      </c>
      <c r="W50" s="306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4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5" t="e">
        <f>IF(Z51="","",#REF!)</f>
        <v>#REF!</v>
      </c>
      <c r="W51" s="306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50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5" t="e">
        <f>IF(Z52="","",#REF!)</f>
        <v>#REF!</v>
      </c>
      <c r="W52" s="306"/>
      <c r="X52" s="57"/>
      <c r="Y52" s="58"/>
      <c r="Z52" s="59" t="e">
        <f>#REF!</f>
        <v>#REF!</v>
      </c>
      <c r="AA52" s="14"/>
    </row>
    <row r="53" spans="2:41" ht="18" customHeight="1" x14ac:dyDescent="0.15">
      <c r="B53" s="350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5">
        <f t="shared" ref="V53:V58" si="18">IF(Z53="","",L34)</f>
        <v>0</v>
      </c>
      <c r="W53" s="306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50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51" t="s">
        <v>231</v>
      </c>
      <c r="J54" s="352"/>
      <c r="K54" s="352"/>
      <c r="L54" s="352"/>
      <c r="M54" s="352"/>
      <c r="N54" s="275"/>
      <c r="O54" s="276"/>
      <c r="P54" s="149"/>
      <c r="T54" s="1">
        <v>41</v>
      </c>
      <c r="V54" s="305">
        <f t="shared" si="18"/>
        <v>0</v>
      </c>
      <c r="W54" s="306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2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5">
        <f t="shared" si="18"/>
        <v>0</v>
      </c>
      <c r="W55" s="306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3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5">
        <f t="shared" si="18"/>
        <v>0</v>
      </c>
      <c r="W56" s="306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3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5">
        <f t="shared" si="18"/>
        <v>0</v>
      </c>
      <c r="W57" s="306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3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5">
        <f t="shared" si="18"/>
        <v>0</v>
      </c>
      <c r="W58" s="306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3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5">
        <f>IF(Z59="","",J40)</f>
        <v>0</v>
      </c>
      <c r="W59" s="306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3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51" t="s">
        <v>246</v>
      </c>
      <c r="J60" s="352"/>
      <c r="K60" s="352"/>
      <c r="L60" s="352"/>
      <c r="M60" s="352"/>
      <c r="N60" s="268"/>
      <c r="O60" s="269"/>
      <c r="P60" s="155"/>
      <c r="V60" s="305"/>
      <c r="W60" s="306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4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47" t="s">
        <v>2</v>
      </c>
      <c r="W67" s="348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5">
        <f>IF(Z68="","",B50)</f>
        <v>0</v>
      </c>
      <c r="W68" s="306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5" t="str">
        <f>IF(Z69="","",B51)</f>
        <v/>
      </c>
      <c r="W69" s="306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5" t="e">
        <f>IF(Z70="","",#REF!)</f>
        <v>#REF!</v>
      </c>
      <c r="W70" s="306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5" t="str">
        <f>IF(Z71="","",B52)</f>
        <v>おみやげ料理</v>
      </c>
      <c r="W71" s="306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5" t="str">
        <f>IF(Z72="","",B53)</f>
        <v/>
      </c>
      <c r="W72" s="306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5" t="str">
        <f>IF(Z73="","",B54)</f>
        <v/>
      </c>
      <c r="W73" s="306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5" t="e">
        <f>IF(Z74="","",#REF!)</f>
        <v>#REF!</v>
      </c>
      <c r="W74" s="306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5" t="str">
        <f>IF(Z76="","",B55)</f>
        <v>引出物・他</v>
      </c>
      <c r="W76" s="306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5">
        <f>IF(Z77="","",B56)</f>
        <v>0</v>
      </c>
      <c r="W77" s="306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5">
        <f>IF(Z78="","",B57)</f>
        <v>0</v>
      </c>
      <c r="W78" s="306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2022-10-13T08:25:26Z</cp:lastPrinted>
  <dcterms:created xsi:type="dcterms:W3CDTF">2016-06-27T00:45:35Z</dcterms:created>
  <dcterms:modified xsi:type="dcterms:W3CDTF">2023-02-08T06:02:44Z</dcterms:modified>
</cp:coreProperties>
</file>